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ROZPOČET\2025 Rozpočet\"/>
    </mc:Choice>
  </mc:AlternateContent>
  <xr:revisionPtr revIDLastSave="0" documentId="13_ncr:81_{DCC6138B-0B0E-4E47-B05B-8E78929CCC5F}" xr6:coauthVersionLast="47" xr6:coauthVersionMax="47" xr10:uidLastSave="{00000000-0000-0000-0000-000000000000}"/>
  <bookViews>
    <workbookView xWindow="28680" yWindow="-12660" windowWidth="16440" windowHeight="28320" xr2:uid="{00000000-000D-0000-FFFF-FFFF00000000}"/>
  </bookViews>
  <sheets>
    <sheet name="2025" sheetId="1" r:id="rId1"/>
    <sheet name="List1" sheetId="5" state="hidden" r:id="rId2"/>
    <sheet name="RUD 2023" sheetId="2" r:id="rId3"/>
    <sheet name="ODHAD RUD 2024" sheetId="3" r:id="rId4"/>
    <sheet name="RUD 2025" sheetId="4" r:id="rId5"/>
    <sheet name="DOTACE 2025" sheetId="6" r:id="rId6"/>
  </sheets>
  <definedNames>
    <definedName name="Z_33CD2FF0_10B1_4139_8726_2B28685AE245_.wvu.Rows" localSheetId="0" hidden="1">'2025'!#REF!</definedName>
    <definedName name="Z_89646A96_9C19_4D99_A703_3D3D7BC38144_.wvu.PrintArea" localSheetId="0" hidden="1">'2025'!$B$1:$F$69</definedName>
    <definedName name="Z_ABED5FA7_F410_4B1A_91EE_70592C33E950_.wvu.PrintArea" localSheetId="0" hidden="1">'2025'!$B$1:$F$69</definedName>
    <definedName name="Z_CF802153_8B48_47BC_B47F_78BD74E4E765_.wvu.PrintArea" localSheetId="0" hidden="1">'2025'!$A$17:$D$55</definedName>
  </definedNames>
  <calcPr calcId="191029"/>
  <customWorkbookViews>
    <customWorkbookView name="PC2 – osobní zobrazení" guid="{2C0D5DDD-7F35-48F8-9652-E0ED8409F51A}" mergeInterval="0" personalView="1" maximized="1" xWindow="1912" yWindow="-844" windowWidth="1096" windowHeight="1888" activeSheetId="1"/>
    <customWorkbookView name="HP - vlastní zobrazení" guid="{6E7F79E5-3943-4F5D-801C-99C4E9285F85}" mergeInterval="0" personalView="1" maximized="1" xWindow="1" yWindow="1" windowWidth="1916" windowHeight="814" activeSheetId="1"/>
    <customWorkbookView name="Lucie – osobní zobrazení" guid="{89646A96-9C19-4D99-A703-3D3D7BC38144}" mergeInterval="0" personalView="1" maximized="1" xWindow="-8" yWindow="-8" windowWidth="1936" windowHeight="1066" activeSheetId="1"/>
    <customWorkbookView name="CF – osobní zobrazení" guid="{33CD2FF0-10B1-4139-8726-2B28685AE245}" mergeInterval="0" personalView="1" maximized="1" windowWidth="1350" windowHeight="2136" activeSheetId="1"/>
    <customWorkbookView name="PC1 - vlastní zobrazení" guid="{18E4E863-9F3F-46FF-8DBE-6FDA783F64E5}" mergeInterval="0" personalView="1" maximized="1" xWindow="1" yWindow="1" windowWidth="1428" windowHeight="675" activeSheetId="1"/>
    <customWorkbookView name=". - vlastní zobrazení" guid="{F27EDAA7-D420-4C4D-996E-891014222DD5}" mergeInterval="0" personalView="1" maximized="1" windowWidth="1276" windowHeight="654" activeSheetId="1"/>
    <customWorkbookView name="Vladimír Dobeš - vlastní zobrazení" guid="{637E1CAC-C72D-4089-A82D-D0D3FAB4FEF3}" mergeInterval="0" personalView="1" maximized="1" windowWidth="1676" windowHeight="851" activeSheetId="3"/>
    <customWorkbookView name="PC2 - vlastní zobrazení" guid="{CF802153-8B48-47BC-B47F-78BD74E4E765}" mergeInterval="0" personalView="1" maximized="1" xWindow="1" yWindow="1" windowWidth="1436" windowHeight="675" activeSheetId="1"/>
    <customWorkbookView name="Mairichj - vlastní zobrazení" guid="{A0388108-2C4F-43ED-B72F-C31D230D6DF3}" mergeInterval="0" personalView="1" maximized="1" xWindow="1" yWindow="1" windowWidth="1020" windowHeight="546" activeSheetId="1"/>
    <customWorkbookView name="Michal Verner – osobní zobrazení" guid="{ABED5FA7-F410-4B1A-91EE-70592C33E950}" mergeInterval="0" personalView="1" maximized="1" xWindow="-8" yWindow="-8" windowWidth="1936" windowHeight="1056" activeSheetId="1"/>
    <customWorkbookView name="PC1 – osobní zobrazení" guid="{8AD5C3DE-2A79-4D8A-B167-227132033A66}" mergeInterval="0" personalView="1" maximized="1" xWindow="-8" yWindow="-8" windowWidth="1936" windowHeight="10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54" i="1"/>
  <c r="C12" i="6"/>
  <c r="B12" i="6"/>
  <c r="E54" i="1"/>
  <c r="E17" i="1"/>
  <c r="E57" i="1"/>
  <c r="E58" i="1" l="1"/>
  <c r="G5" i="4"/>
  <c r="D13" i="4"/>
  <c r="G9" i="4" l="1"/>
  <c r="H8" i="4"/>
  <c r="F8" i="4"/>
  <c r="E8" i="4"/>
  <c r="H7" i="4"/>
  <c r="F7" i="4"/>
  <c r="E7" i="4"/>
  <c r="H6" i="4"/>
  <c r="H5" i="4" s="1"/>
  <c r="F6" i="4"/>
  <c r="E6" i="4"/>
  <c r="D5" i="4"/>
  <c r="D9" i="4" s="1"/>
  <c r="C5" i="4"/>
  <c r="C9" i="4" s="1"/>
  <c r="H4" i="4"/>
  <c r="F4" i="4"/>
  <c r="E4" i="4"/>
  <c r="H3" i="4"/>
  <c r="F3" i="4"/>
  <c r="E3" i="4"/>
  <c r="H9" i="4" l="1"/>
  <c r="E5" i="4"/>
  <c r="E9" i="4" s="1"/>
  <c r="E20" i="4" s="1"/>
  <c r="F5" i="4"/>
  <c r="F9" i="4" s="1"/>
  <c r="H7" i="3"/>
  <c r="H6" i="3"/>
  <c r="C5" i="3"/>
  <c r="C9" i="3" s="1"/>
  <c r="E17" i="3"/>
  <c r="H8" i="3"/>
  <c r="F8" i="3"/>
  <c r="E8" i="3"/>
  <c r="F7" i="3"/>
  <c r="E7" i="3"/>
  <c r="F6" i="3"/>
  <c r="E6" i="3"/>
  <c r="E5" i="3" s="1"/>
  <c r="G5" i="3"/>
  <c r="G9" i="3" s="1"/>
  <c r="D5" i="3"/>
  <c r="D9" i="3" s="1"/>
  <c r="H4" i="3"/>
  <c r="F4" i="3"/>
  <c r="E4" i="3"/>
  <c r="H3" i="3"/>
  <c r="F3" i="3"/>
  <c r="E3" i="3"/>
  <c r="F54" i="1"/>
  <c r="F17" i="1"/>
  <c r="G17" i="1"/>
  <c r="F57" i="1"/>
  <c r="F58" i="1" l="1"/>
  <c r="E9" i="3"/>
  <c r="E18" i="3" s="1"/>
  <c r="H5" i="3"/>
  <c r="H9" i="3" s="1"/>
  <c r="F5" i="3"/>
  <c r="F9" i="3" s="1"/>
  <c r="G57" i="1" l="1"/>
  <c r="E18" i="2"/>
  <c r="H8" i="2"/>
  <c r="F8" i="2"/>
  <c r="E8" i="2"/>
  <c r="H7" i="2"/>
  <c r="F7" i="2"/>
  <c r="E7" i="2"/>
  <c r="H6" i="2"/>
  <c r="F6" i="2"/>
  <c r="E6" i="2"/>
  <c r="G5" i="2"/>
  <c r="G9" i="2" s="1"/>
  <c r="G11" i="2" s="1"/>
  <c r="D5" i="2"/>
  <c r="C5" i="2"/>
  <c r="C9" i="2" s="1"/>
  <c r="H4" i="2"/>
  <c r="F4" i="2"/>
  <c r="E4" i="2"/>
  <c r="H3" i="2"/>
  <c r="F3" i="2"/>
  <c r="E3" i="2"/>
  <c r="E5" i="2" l="1"/>
  <c r="F5" i="2"/>
  <c r="F9" i="2" s="1"/>
  <c r="E9" i="2"/>
  <c r="E19" i="2" s="1"/>
  <c r="H5" i="2"/>
  <c r="H9" i="2" s="1"/>
  <c r="D9" i="2"/>
  <c r="G54" i="1" l="1"/>
  <c r="G58" i="1" s="1"/>
  <c r="H58" i="1"/>
</calcChain>
</file>

<file path=xl/sharedStrings.xml><?xml version="1.0" encoding="utf-8"?>
<sst xmlns="http://schemas.openxmlformats.org/spreadsheetml/2006/main" count="178" uniqueCount="127">
  <si>
    <t>PŘÍJMY</t>
  </si>
  <si>
    <t>Příjmy nájemné  -  z bytů</t>
  </si>
  <si>
    <t>Hřbitovní poplatky</t>
  </si>
  <si>
    <t>Úroky z bankovních účtů</t>
  </si>
  <si>
    <t>Úhrn příjmů obce celkem</t>
  </si>
  <si>
    <t xml:space="preserve">Pořizení, zach. a obnova hodnot míst. kult. </t>
  </si>
  <si>
    <t>Využívání  a zneškodňování odpadů EKO KOM</t>
  </si>
  <si>
    <t>Sběr a svoz komunálního odpadu</t>
  </si>
  <si>
    <t>Sběr a svoz ostatních odpadů</t>
  </si>
  <si>
    <t>Ostatní nakládání s odpady</t>
  </si>
  <si>
    <t xml:space="preserve">Školství </t>
  </si>
  <si>
    <t>Nebytové prostory</t>
  </si>
  <si>
    <t xml:space="preserve">Sociální péče </t>
  </si>
  <si>
    <t>Využití volného času dětí a mládeže</t>
  </si>
  <si>
    <t>Komunální služby a uz rozvoj</t>
  </si>
  <si>
    <t>VÝDAJE</t>
  </si>
  <si>
    <t>Zemědělství, deratizace</t>
  </si>
  <si>
    <t>Doprava, místní komunikace (posypy, značky)</t>
  </si>
  <si>
    <t>Příspěvek TJ Sokol - příspěvek ostatním organizacím</t>
  </si>
  <si>
    <t>Zastupitelstvo obce - odměny zastupitelům</t>
  </si>
  <si>
    <t>Místní správa - činnost obecního úřadu</t>
  </si>
  <si>
    <t>Pojištění funkčně nespecifikované</t>
  </si>
  <si>
    <t>Splátka úvěru u KB</t>
  </si>
  <si>
    <t xml:space="preserve">                    OBEC ZÁKOLANY</t>
  </si>
  <si>
    <t>Chráněné části přírody</t>
  </si>
  <si>
    <t>FINANCOVÁNÍ</t>
  </si>
  <si>
    <t>Úhrn financování obce celkem</t>
  </si>
  <si>
    <t>Vzhled obce - údržba veřejné zeleně</t>
  </si>
  <si>
    <t>Chráněné území Kovárské stráně</t>
  </si>
  <si>
    <t>Zachování a obnova kulturních památek</t>
  </si>
  <si>
    <t>Zájmová činnost</t>
  </si>
  <si>
    <t>Obecné příjmy a výdaje z finančních operací</t>
  </si>
  <si>
    <t>Ost. záležitosti bezp. a veř. pořádku (kamery)</t>
  </si>
  <si>
    <t xml:space="preserve">Kanalizace </t>
  </si>
  <si>
    <r>
      <rPr>
        <b/>
        <sz val="18"/>
        <rFont val="Times New Roman"/>
        <family val="1"/>
        <charset val="238"/>
      </rPr>
      <t>Knihovna</t>
    </r>
    <r>
      <rPr>
        <sz val="18"/>
        <rFont val="Times New Roman"/>
        <family val="1"/>
        <charset val="238"/>
      </rPr>
      <t xml:space="preserve"> </t>
    </r>
  </si>
  <si>
    <r>
      <rPr>
        <b/>
        <sz val="18"/>
        <rFont val="Times New Roman"/>
        <family val="1"/>
        <charset val="238"/>
      </rPr>
      <t>Veřejné osvětlení</t>
    </r>
    <r>
      <rPr>
        <sz val="18"/>
        <rFont val="Times New Roman"/>
        <family val="1"/>
        <charset val="238"/>
      </rPr>
      <t xml:space="preserve">  </t>
    </r>
  </si>
  <si>
    <r>
      <rPr>
        <b/>
        <sz val="18"/>
        <rFont val="Times New Roman"/>
        <family val="1"/>
        <charset val="238"/>
      </rPr>
      <t>Pohřebnictví</t>
    </r>
    <r>
      <rPr>
        <sz val="18"/>
        <rFont val="Times New Roman"/>
        <family val="1"/>
        <charset val="238"/>
      </rPr>
      <t xml:space="preserve">  </t>
    </r>
  </si>
  <si>
    <t xml:space="preserve">Schváleno zastupitelstvem obce na veřejném zasedání dne : </t>
  </si>
  <si>
    <t xml:space="preserve">Záležitosti kultury </t>
  </si>
  <si>
    <t>Ost. záležitosti poz. komunikací (cyklostezka)</t>
  </si>
  <si>
    <t>§§</t>
  </si>
  <si>
    <t>pol.</t>
  </si>
  <si>
    <t>Krizové opatření</t>
  </si>
  <si>
    <t>Požární ochrana</t>
  </si>
  <si>
    <t>1xxx</t>
  </si>
  <si>
    <t>DAŇOVÉ PŘÍJMY CELKEM</t>
  </si>
  <si>
    <t>Územní plánování</t>
  </si>
  <si>
    <t>Dopravní obslužnost</t>
  </si>
  <si>
    <t>Bepečnost silničního provozu (radary)</t>
  </si>
  <si>
    <t>Informace k 30. 9. 2022</t>
  </si>
  <si>
    <t>pol</t>
  </si>
  <si>
    <t>ROZPOČET 2022</t>
  </si>
  <si>
    <t>ROZDÍL          R  2022              k 09/2022</t>
  </si>
  <si>
    <t>Daň z příjmů fyzických osob</t>
  </si>
  <si>
    <t>DPH</t>
  </si>
  <si>
    <t>v tom: daň z příjmů fyzických osob vybíraná zvl. sazbou        1660 1113</t>
  </si>
  <si>
    <t>DPPO</t>
  </si>
  <si>
    <t>daň z příjmů fyzických osob placená poplatníky (z přiznání)   1652 1112</t>
  </si>
  <si>
    <t>DPFO celkem</t>
  </si>
  <si>
    <t>111X</t>
  </si>
  <si>
    <t>daň z příjmů fyzických osob placená plátci (závislá – sdílená) 2612 1111</t>
  </si>
  <si>
    <t>ze ZČ + motiv. 1,5 %</t>
  </si>
  <si>
    <t>1111</t>
  </si>
  <si>
    <t>daň z příjmů fyz. osob placená plátci (závislá - 1,5 % motivace) 4634 1111</t>
  </si>
  <si>
    <t>srážková</t>
  </si>
  <si>
    <t>1113</t>
  </si>
  <si>
    <t>OSVČ</t>
  </si>
  <si>
    <t>1112</t>
  </si>
  <si>
    <t>dotace covid</t>
  </si>
  <si>
    <t>Návrh rozpočtu 2022</t>
  </si>
  <si>
    <t>RUD 2023 90 %</t>
  </si>
  <si>
    <t>celkem</t>
  </si>
  <si>
    <t>rozdíl</t>
  </si>
  <si>
    <t xml:space="preserve">Plnění  k 30.9.2022   75 % </t>
  </si>
  <si>
    <t>Předpoklad plnění 2022         100 % ???</t>
  </si>
  <si>
    <t>RUD  2023                z 10/2022</t>
  </si>
  <si>
    <t>RUD 2023      z 10/2022 snížený na    90 %</t>
  </si>
  <si>
    <t>Příjem z prodeje (kniha)</t>
  </si>
  <si>
    <t>Finanční vypořádání mezi obcemi</t>
  </si>
  <si>
    <t>kontrola</t>
  </si>
  <si>
    <t xml:space="preserve">odhad k 30. 11. 2023 </t>
  </si>
  <si>
    <t>ROZPOČET 2023</t>
  </si>
  <si>
    <t>Předpoklad plnění 2023         100 % ???</t>
  </si>
  <si>
    <t>RUD  2023                z 9/2022</t>
  </si>
  <si>
    <t>RUD 2023      z 9/2022 snížený na    90 %</t>
  </si>
  <si>
    <t xml:space="preserve">Plnění  k 31.10.2023   75 % </t>
  </si>
  <si>
    <t>podklad pro 2024</t>
  </si>
  <si>
    <t>Ost. záležitosti poz. komunikací</t>
  </si>
  <si>
    <t>Požární ochrana - prodej auta</t>
  </si>
  <si>
    <r>
      <rPr>
        <b/>
        <sz val="18"/>
        <rFont val="Times New Roman"/>
        <family val="1"/>
        <charset val="238"/>
      </rPr>
      <t>Komunál. služby</t>
    </r>
    <r>
      <rPr>
        <sz val="18"/>
        <rFont val="Times New Roman"/>
        <family val="1"/>
        <charset val="238"/>
      </rPr>
      <t xml:space="preserve"> </t>
    </r>
    <r>
      <rPr>
        <b/>
        <sz val="18"/>
        <rFont val="Times New Roman"/>
        <family val="1"/>
        <charset val="238"/>
      </rPr>
      <t>a územní rozvoj, daň z převodu nem.</t>
    </r>
  </si>
  <si>
    <t>ROZPOČET 2024</t>
  </si>
  <si>
    <t>RUD 2025      z 11/2024 snížený na    90 %</t>
  </si>
  <si>
    <t>RUD  2025                z 11/2024</t>
  </si>
  <si>
    <t>ROZDÍL          R  2023              k 10/2024</t>
  </si>
  <si>
    <t xml:space="preserve">Plnění  k 31.10.2024   75 % </t>
  </si>
  <si>
    <t>Předpoklad plnění 2024         100 % ???</t>
  </si>
  <si>
    <t>RUD 2025</t>
  </si>
  <si>
    <t>ROZPOČET           2024</t>
  </si>
  <si>
    <t>Plnění 10/ 2024 cca</t>
  </si>
  <si>
    <t>Předpoklad plnění rozpočtu  2024</t>
  </si>
  <si>
    <t>NÁVRH ROZPOČTU 2025</t>
  </si>
  <si>
    <t>daň z nem. věcí</t>
  </si>
  <si>
    <t>příjem za popelnice od obyv</t>
  </si>
  <si>
    <t>správní popl</t>
  </si>
  <si>
    <t>příjem za hazard</t>
  </si>
  <si>
    <t>Daňové příjmy CELKEM</t>
  </si>
  <si>
    <t>NÁVRH ROZPOČTU                  2025</t>
  </si>
  <si>
    <t>Vratky transférů ZŠ</t>
  </si>
  <si>
    <t>Volby kraj</t>
  </si>
  <si>
    <t>Volby EP</t>
  </si>
  <si>
    <t>Plnění 3.Q. 2024</t>
  </si>
  <si>
    <t xml:space="preserve">Předpoklad plnění                      rozpočtu  2024 </t>
  </si>
  <si>
    <t>Plnění 3.Q. 2024 cca</t>
  </si>
  <si>
    <t xml:space="preserve">               ROZPOČET NÁVRH na r. 2025</t>
  </si>
  <si>
    <t>Chodníky</t>
  </si>
  <si>
    <t>dotace</t>
  </si>
  <si>
    <t>Nádrž TÚ</t>
  </si>
  <si>
    <t>Kaple KO</t>
  </si>
  <si>
    <t>Fotovoltaika</t>
  </si>
  <si>
    <t>CELKEM 2025</t>
  </si>
  <si>
    <t>DOTACE 2025</t>
  </si>
  <si>
    <t>§</t>
  </si>
  <si>
    <t>Záležitosti vodních toků a vodohosp. děl (nádržka TÚ)</t>
  </si>
  <si>
    <t>Návrh zveřejněn na pevné úřední desce: 29.11.2024</t>
  </si>
  <si>
    <t xml:space="preserve">Návrh zveřejněn na elektronické úřední desce: 29.11.2024             </t>
  </si>
  <si>
    <t>4xxx</t>
  </si>
  <si>
    <t>PŘIJATÉ TRANSFERY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</si>
</sst>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3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rgb="FFFF0000"/>
      <name val="Times New Roman"/>
      <family val="1"/>
      <charset val="238"/>
    </font>
    <font>
      <b/>
      <sz val="18"/>
      <color rgb="FF00B050"/>
      <name val="Times New Roman"/>
      <family val="1"/>
      <charset val="238"/>
    </font>
    <font>
      <sz val="18"/>
      <color rgb="FF00B050"/>
      <name val="Times New Roman"/>
      <family val="1"/>
      <charset val="238"/>
    </font>
    <font>
      <b/>
      <sz val="18"/>
      <name val="Cambria"/>
      <family val="1"/>
      <charset val="238"/>
      <scheme val="major"/>
    </font>
    <font>
      <b/>
      <sz val="22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rgb="FFC00000"/>
      <name val="Times New Roman"/>
      <family val="1"/>
      <charset val="238"/>
    </font>
    <font>
      <sz val="16"/>
      <name val="Arial"/>
      <family val="2"/>
      <charset val="238"/>
    </font>
    <font>
      <b/>
      <sz val="22"/>
      <name val="Cambria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6" fillId="0" borderId="0" xfId="0" applyFont="1"/>
    <xf numFmtId="0" fontId="9" fillId="0" borderId="0" xfId="0" applyFont="1"/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4" fontId="15" fillId="0" borderId="3" xfId="0" applyNumberFormat="1" applyFont="1" applyBorder="1" applyAlignment="1">
      <alignment horizontal="right" vertical="center" wrapText="1" shrinkToFit="1"/>
    </xf>
    <xf numFmtId="0" fontId="1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vertical="top" wrapText="1"/>
    </xf>
    <xf numFmtId="0" fontId="4" fillId="0" borderId="3" xfId="0" applyFont="1" applyBorder="1"/>
    <xf numFmtId="0" fontId="10" fillId="0" borderId="3" xfId="0" applyFont="1" applyBorder="1" applyAlignment="1">
      <alignment horizontal="center"/>
    </xf>
    <xf numFmtId="0" fontId="16" fillId="0" borderId="3" xfId="0" applyFont="1" applyBorder="1"/>
    <xf numFmtId="0" fontId="10" fillId="0" borderId="3" xfId="0" applyFont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 shrinkToFit="1"/>
    </xf>
    <xf numFmtId="0" fontId="4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center" wrapText="1" shrinkToFit="1"/>
    </xf>
    <xf numFmtId="4" fontId="15" fillId="7" borderId="3" xfId="0" applyNumberFormat="1" applyFont="1" applyFill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164" fontId="11" fillId="0" borderId="0" xfId="0" applyNumberFormat="1" applyFont="1"/>
    <xf numFmtId="0" fontId="11" fillId="0" borderId="0" xfId="0" applyFont="1"/>
    <xf numFmtId="164" fontId="12" fillId="0" borderId="0" xfId="0" applyNumberFormat="1" applyFont="1"/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16" fillId="0" borderId="3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7" borderId="3" xfId="0" applyFont="1" applyFill="1" applyBorder="1" applyAlignment="1">
      <alignment vertical="center"/>
    </xf>
    <xf numFmtId="4" fontId="15" fillId="7" borderId="3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 shrinkToFit="1"/>
    </xf>
    <xf numFmtId="164" fontId="11" fillId="8" borderId="0" xfId="0" applyNumberFormat="1" applyFont="1" applyFill="1"/>
    <xf numFmtId="164" fontId="11" fillId="8" borderId="0" xfId="0" applyNumberFormat="1" applyFont="1" applyFill="1" applyAlignment="1">
      <alignment vertical="center"/>
    </xf>
    <xf numFmtId="0" fontId="17" fillId="8" borderId="3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left" vertical="center" wrapText="1" shrinkToFit="1"/>
    </xf>
    <xf numFmtId="4" fontId="7" fillId="0" borderId="3" xfId="0" applyNumberFormat="1" applyFont="1" applyBorder="1" applyAlignment="1">
      <alignment horizontal="right" vertical="center" wrapText="1" shrinkToFit="1"/>
    </xf>
    <xf numFmtId="4" fontId="7" fillId="0" borderId="3" xfId="0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 shrinkToFit="1"/>
    </xf>
    <xf numFmtId="4" fontId="7" fillId="7" borderId="3" xfId="0" applyNumberFormat="1" applyFont="1" applyFill="1" applyBorder="1" applyAlignment="1">
      <alignment horizontal="right" vertical="center" wrapText="1" shrinkToFit="1"/>
    </xf>
    <xf numFmtId="4" fontId="4" fillId="7" borderId="3" xfId="0" applyNumberFormat="1" applyFont="1" applyFill="1" applyBorder="1" applyAlignment="1">
      <alignment horizontal="right" vertical="center"/>
    </xf>
    <xf numFmtId="164" fontId="11" fillId="8" borderId="0" xfId="0" applyNumberFormat="1" applyFont="1" applyFill="1" applyAlignment="1">
      <alignment horizontal="left"/>
    </xf>
    <xf numFmtId="164" fontId="11" fillId="8" borderId="0" xfId="0" applyNumberFormat="1" applyFont="1" applyFill="1" applyAlignment="1">
      <alignment horizontal="left" vertical="center"/>
    </xf>
    <xf numFmtId="164" fontId="11" fillId="0" borderId="0" xfId="0" applyNumberFormat="1" applyFont="1" applyAlignment="1">
      <alignment horizontal="left"/>
    </xf>
    <xf numFmtId="0" fontId="7" fillId="10" borderId="3" xfId="0" applyFont="1" applyFill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1" fillId="0" borderId="7" xfId="0" applyFont="1" applyBorder="1"/>
    <xf numFmtId="49" fontId="0" fillId="0" borderId="8" xfId="0" applyNumberFormat="1" applyBorder="1" applyAlignment="1">
      <alignment horizontal="center"/>
    </xf>
    <xf numFmtId="0" fontId="19" fillId="11" borderId="8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wrapText="1"/>
    </xf>
    <xf numFmtId="0" fontId="19" fillId="13" borderId="9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0" xfId="0" applyFont="1" applyBorder="1"/>
    <xf numFmtId="49" fontId="13" fillId="0" borderId="11" xfId="0" applyNumberFormat="1" applyFont="1" applyBorder="1" applyAlignment="1">
      <alignment horizontal="center"/>
    </xf>
    <xf numFmtId="4" fontId="0" fillId="14" borderId="11" xfId="0" applyNumberFormat="1" applyFill="1" applyBorder="1"/>
    <xf numFmtId="4" fontId="0" fillId="2" borderId="12" xfId="0" applyNumberFormat="1" applyFill="1" applyBorder="1"/>
    <xf numFmtId="4" fontId="0" fillId="9" borderId="12" xfId="0" applyNumberFormat="1" applyFill="1" applyBorder="1"/>
    <xf numFmtId="4" fontId="19" fillId="6" borderId="12" xfId="0" applyNumberFormat="1" applyFont="1" applyFill="1" applyBorder="1"/>
    <xf numFmtId="4" fontId="0" fillId="0" borderId="3" xfId="0" applyNumberFormat="1" applyBorder="1"/>
    <xf numFmtId="49" fontId="13" fillId="0" borderId="13" xfId="0" applyNumberFormat="1" applyFont="1" applyBorder="1" applyAlignment="1">
      <alignment horizontal="center"/>
    </xf>
    <xf numFmtId="4" fontId="0" fillId="14" borderId="13" xfId="0" applyNumberFormat="1" applyFill="1" applyBorder="1"/>
    <xf numFmtId="4" fontId="0" fillId="2" borderId="1" xfId="0" applyNumberFormat="1" applyFill="1" applyBorder="1"/>
    <xf numFmtId="4" fontId="0" fillId="9" borderId="1" xfId="0" applyNumberFormat="1" applyFill="1" applyBorder="1"/>
    <xf numFmtId="4" fontId="19" fillId="6" borderId="1" xfId="0" applyNumberFormat="1" applyFont="1" applyFill="1" applyBorder="1"/>
    <xf numFmtId="49" fontId="19" fillId="0" borderId="13" xfId="0" applyNumberFormat="1" applyFont="1" applyBorder="1" applyAlignment="1">
      <alignment horizontal="center"/>
    </xf>
    <xf numFmtId="4" fontId="0" fillId="0" borderId="13" xfId="0" applyNumberFormat="1" applyBorder="1"/>
    <xf numFmtId="4" fontId="0" fillId="0" borderId="1" xfId="0" applyNumberFormat="1" applyBorder="1"/>
    <xf numFmtId="0" fontId="22" fillId="0" borderId="10" xfId="0" applyFont="1" applyBorder="1" applyAlignment="1">
      <alignment wrapText="1"/>
    </xf>
    <xf numFmtId="0" fontId="21" fillId="0" borderId="4" xfId="0" applyFont="1" applyBorder="1"/>
    <xf numFmtId="49" fontId="0" fillId="0" borderId="14" xfId="0" applyNumberFormat="1" applyBorder="1" applyAlignment="1">
      <alignment horizontal="center"/>
    </xf>
    <xf numFmtId="4" fontId="0" fillId="11" borderId="14" xfId="0" applyNumberFormat="1" applyFill="1" applyBorder="1"/>
    <xf numFmtId="4" fontId="19" fillId="5" borderId="2" xfId="0" applyNumberFormat="1" applyFont="1" applyFill="1" applyBorder="1"/>
    <xf numFmtId="4" fontId="19" fillId="12" borderId="14" xfId="0" applyNumberFormat="1" applyFont="1" applyFill="1" applyBorder="1"/>
    <xf numFmtId="4" fontId="19" fillId="13" borderId="4" xfId="0" applyNumberFormat="1" applyFont="1" applyFill="1" applyBorder="1"/>
    <xf numFmtId="0" fontId="21" fillId="0" borderId="0" xfId="0" applyFont="1"/>
    <xf numFmtId="49" fontId="0" fillId="0" borderId="0" xfId="0" applyNumberFormat="1" applyAlignment="1">
      <alignment horizontal="center"/>
    </xf>
    <xf numFmtId="4" fontId="0" fillId="0" borderId="0" xfId="0" applyNumberFormat="1"/>
    <xf numFmtId="4" fontId="19" fillId="0" borderId="0" xfId="0" applyNumberFormat="1" applyFont="1"/>
    <xf numFmtId="10" fontId="23" fillId="0" borderId="0" xfId="0" applyNumberFormat="1" applyFont="1"/>
    <xf numFmtId="0" fontId="23" fillId="0" borderId="0" xfId="0" applyFont="1" applyAlignment="1">
      <alignment horizontal="center"/>
    </xf>
    <xf numFmtId="0" fontId="24" fillId="0" borderId="0" xfId="0" applyFont="1"/>
    <xf numFmtId="4" fontId="25" fillId="0" borderId="0" xfId="0" applyNumberFormat="1" applyFont="1"/>
    <xf numFmtId="0" fontId="22" fillId="0" borderId="0" xfId="0" applyFont="1"/>
    <xf numFmtId="0" fontId="23" fillId="0" borderId="0" xfId="0" applyFont="1"/>
    <xf numFmtId="0" fontId="19" fillId="0" borderId="0" xfId="0" applyFont="1"/>
    <xf numFmtId="0" fontId="15" fillId="4" borderId="3" xfId="0" applyFont="1" applyFill="1" applyBorder="1" applyAlignment="1">
      <alignment horizontal="center" vertical="center" wrapText="1" shrinkToFit="1"/>
    </xf>
    <xf numFmtId="4" fontId="7" fillId="0" borderId="0" xfId="0" applyNumberFormat="1" applyFont="1" applyAlignment="1">
      <alignment horizontal="right"/>
    </xf>
    <xf numFmtId="164" fontId="11" fillId="8" borderId="15" xfId="0" applyNumberFormat="1" applyFont="1" applyFill="1" applyBorder="1" applyAlignment="1">
      <alignment horizontal="left"/>
    </xf>
    <xf numFmtId="164" fontId="11" fillId="8" borderId="15" xfId="0" applyNumberFormat="1" applyFont="1" applyFill="1" applyBorder="1" applyAlignment="1">
      <alignment horizontal="left" wrapText="1"/>
    </xf>
    <xf numFmtId="4" fontId="14" fillId="4" borderId="3" xfId="0" applyNumberFormat="1" applyFont="1" applyFill="1" applyBorder="1" applyAlignment="1">
      <alignment horizontal="center" vertical="center" wrapText="1" shrinkToFit="1"/>
    </xf>
    <xf numFmtId="4" fontId="17" fillId="8" borderId="3" xfId="0" applyNumberFormat="1" applyFont="1" applyFill="1" applyBorder="1" applyAlignment="1">
      <alignment horizontal="right" vertical="center" wrapText="1" shrinkToFit="1"/>
    </xf>
    <xf numFmtId="4" fontId="7" fillId="0" borderId="0" xfId="0" applyNumberFormat="1" applyFont="1" applyAlignment="1">
      <alignment horizontal="right" vertical="top" wrapText="1"/>
    </xf>
    <xf numFmtId="4" fontId="7" fillId="7" borderId="3" xfId="0" applyNumberFormat="1" applyFont="1" applyFill="1" applyBorder="1" applyAlignment="1">
      <alignment horizontal="right" vertical="center"/>
    </xf>
    <xf numFmtId="4" fontId="19" fillId="4" borderId="12" xfId="0" applyNumberFormat="1" applyFont="1" applyFill="1" applyBorder="1"/>
    <xf numFmtId="4" fontId="19" fillId="4" borderId="1" xfId="0" applyNumberFormat="1" applyFont="1" applyFill="1" applyBorder="1"/>
    <xf numFmtId="0" fontId="19" fillId="0" borderId="1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6" fillId="6" borderId="14" xfId="0" applyFont="1" applyFill="1" applyBorder="1" applyAlignment="1">
      <alignment horizontal="center"/>
    </xf>
    <xf numFmtId="4" fontId="7" fillId="0" borderId="0" xfId="0" applyNumberFormat="1" applyFont="1" applyAlignment="1">
      <alignment horizontal="right" wrapText="1"/>
    </xf>
    <xf numFmtId="4" fontId="7" fillId="0" borderId="3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 vertical="center" shrinkToFit="1"/>
    </xf>
    <xf numFmtId="4" fontId="1" fillId="0" borderId="0" xfId="0" applyNumberFormat="1" applyFont="1"/>
    <xf numFmtId="4" fontId="10" fillId="0" borderId="3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" fontId="10" fillId="7" borderId="3" xfId="0" applyNumberFormat="1" applyFont="1" applyFill="1" applyBorder="1" applyAlignment="1">
      <alignment horizontal="right" vertical="center" wrapText="1" shrinkToFit="1"/>
    </xf>
    <xf numFmtId="4" fontId="10" fillId="7" borderId="3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4" fontId="6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wrapText="1"/>
    </xf>
    <xf numFmtId="4" fontId="28" fillId="4" borderId="3" xfId="0" applyNumberFormat="1" applyFont="1" applyFill="1" applyBorder="1" applyAlignment="1">
      <alignment horizontal="center" vertical="center" wrapText="1" shrinkToFit="1"/>
    </xf>
    <xf numFmtId="4" fontId="15" fillId="4" borderId="3" xfId="0" applyNumberFormat="1" applyFont="1" applyFill="1" applyBorder="1" applyAlignment="1">
      <alignment horizontal="right" vertical="center" wrapText="1" shrinkToFit="1"/>
    </xf>
    <xf numFmtId="0" fontId="29" fillId="0" borderId="4" xfId="0" applyFont="1" applyBorder="1"/>
    <xf numFmtId="4" fontId="29" fillId="0" borderId="2" xfId="0" applyNumberFormat="1" applyFont="1" applyBorder="1"/>
    <xf numFmtId="4" fontId="29" fillId="0" borderId="21" xfId="0" applyNumberFormat="1" applyFont="1" applyBorder="1"/>
    <xf numFmtId="0" fontId="29" fillId="0" borderId="17" xfId="0" applyFont="1" applyBorder="1"/>
    <xf numFmtId="4" fontId="29" fillId="0" borderId="0" xfId="0" applyNumberFormat="1" applyFont="1"/>
    <xf numFmtId="4" fontId="29" fillId="0" borderId="18" xfId="0" applyNumberFormat="1" applyFont="1" applyBorder="1"/>
    <xf numFmtId="4" fontId="29" fillId="0" borderId="3" xfId="0" applyNumberFormat="1" applyFont="1" applyBorder="1"/>
    <xf numFmtId="4" fontId="29" fillId="0" borderId="19" xfId="0" applyNumberFormat="1" applyFont="1" applyBorder="1"/>
    <xf numFmtId="0" fontId="29" fillId="0" borderId="20" xfId="0" applyFont="1" applyBorder="1"/>
    <xf numFmtId="0" fontId="29" fillId="0" borderId="22" xfId="0" applyFont="1" applyBorder="1"/>
    <xf numFmtId="4" fontId="29" fillId="0" borderId="23" xfId="0" applyNumberFormat="1" applyFont="1" applyBorder="1"/>
    <xf numFmtId="4" fontId="29" fillId="0" borderId="24" xfId="0" applyNumberFormat="1" applyFont="1" applyBorder="1"/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 wrapText="1" shrinkToFi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.xml"/><Relationship Id="rId51" Type="http://schemas.openxmlformats.org/officeDocument/2006/relationships/revisionLog" Target="revisionLog17.xml"/><Relationship Id="rId34" Type="http://schemas.openxmlformats.org/officeDocument/2006/relationships/revisionLog" Target="revisionLog11.xml"/><Relationship Id="rId42" Type="http://schemas.openxmlformats.org/officeDocument/2006/relationships/revisionLog" Target="revisionLog6.xml"/><Relationship Id="rId47" Type="http://schemas.openxmlformats.org/officeDocument/2006/relationships/revisionLog" Target="revisionLog13.xml"/><Relationship Id="rId50" Type="http://schemas.openxmlformats.org/officeDocument/2006/relationships/revisionLog" Target="revisionLog16.xml"/><Relationship Id="rId38" Type="http://schemas.openxmlformats.org/officeDocument/2006/relationships/revisionLog" Target="revisionLog2.xml"/><Relationship Id="rId46" Type="http://schemas.openxmlformats.org/officeDocument/2006/relationships/revisionLog" Target="revisionLog10.xml"/><Relationship Id="rId41" Type="http://schemas.openxmlformats.org/officeDocument/2006/relationships/revisionLog" Target="revisionLog5.xml"/><Relationship Id="rId37" Type="http://schemas.openxmlformats.org/officeDocument/2006/relationships/revisionLog" Target="revisionLog1.xml"/><Relationship Id="rId40" Type="http://schemas.openxmlformats.org/officeDocument/2006/relationships/revisionLog" Target="revisionLog4.xml"/><Relationship Id="rId45" Type="http://schemas.openxmlformats.org/officeDocument/2006/relationships/revisionLog" Target="revisionLog9.xml"/><Relationship Id="rId53" Type="http://schemas.openxmlformats.org/officeDocument/2006/relationships/revisionLog" Target="revisionLog19.xml"/><Relationship Id="rId36" Type="http://schemas.openxmlformats.org/officeDocument/2006/relationships/revisionLog" Target="revisionLog12.xml"/><Relationship Id="rId49" Type="http://schemas.openxmlformats.org/officeDocument/2006/relationships/revisionLog" Target="revisionLog15.xml"/><Relationship Id="rId44" Type="http://schemas.openxmlformats.org/officeDocument/2006/relationships/revisionLog" Target="revisionLog8.xml"/><Relationship Id="rId52" Type="http://schemas.openxmlformats.org/officeDocument/2006/relationships/revisionLog" Target="revisionLog18.xml"/><Relationship Id="rId35" Type="http://schemas.openxmlformats.org/officeDocument/2006/relationships/revisionLog" Target="revisionLog121.xml"/><Relationship Id="rId43" Type="http://schemas.openxmlformats.org/officeDocument/2006/relationships/revisionLog" Target="revisionLog7.xml"/><Relationship Id="rId48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15E629A-5983-46B2-A1B4-E3D1E997CC6E}" diskRevisions="1" revisionId="4302" version="17">
  <header guid="{6FE7E8EE-F00C-4FE9-98CD-32707E2D7B3C}" dateTime="2024-11-14T11:47:24" maxSheetId="5" userName="PC1" r:id="rId34">
    <sheetIdMap count="4">
      <sheetId val="1"/>
      <sheetId val="2"/>
      <sheetId val="3"/>
      <sheetId val="4"/>
    </sheetIdMap>
  </header>
  <header guid="{218F57C5-01BB-44B0-ACF0-357894CF96DC}" dateTime="2024-11-15T09:10:43" maxSheetId="5" userName="HP" r:id="rId35" minRId="3961" maxRId="3986">
    <sheetIdMap count="4">
      <sheetId val="1"/>
      <sheetId val="2"/>
      <sheetId val="3"/>
      <sheetId val="4"/>
    </sheetIdMap>
  </header>
  <header guid="{E046C59B-1DE7-46E3-BFA3-04DD8AD052FC}" dateTime="2024-11-16T14:28:02" maxSheetId="5" userName="HP" r:id="rId36" minRId="3987" maxRId="4004">
    <sheetIdMap count="4">
      <sheetId val="1"/>
      <sheetId val="2"/>
      <sheetId val="3"/>
      <sheetId val="4"/>
    </sheetIdMap>
  </header>
  <header guid="{9D1F0A6A-24A4-4263-A003-6F60364AA632}" dateTime="2024-11-16T15:23:01" maxSheetId="5" userName="HP" r:id="rId37" minRId="4005" maxRId="4089">
    <sheetIdMap count="4">
      <sheetId val="1"/>
      <sheetId val="2"/>
      <sheetId val="3"/>
      <sheetId val="4"/>
    </sheetIdMap>
  </header>
  <header guid="{EE27E7A4-11F7-4F7A-921F-F74B2675A5A2}" dateTime="2024-11-18T08:17:10" maxSheetId="5" userName="PC1" r:id="rId38" minRId="4090" maxRId="4092">
    <sheetIdMap count="4">
      <sheetId val="1"/>
      <sheetId val="2"/>
      <sheetId val="3"/>
      <sheetId val="4"/>
    </sheetIdMap>
  </header>
  <header guid="{3E53C3AE-3AFB-4DAA-8F35-B84683693A75}" dateTime="2024-11-18T08:34:27" maxSheetId="5" userName="PC1" r:id="rId39" minRId="4093" maxRId="4145">
    <sheetIdMap count="4">
      <sheetId val="1"/>
      <sheetId val="2"/>
      <sheetId val="3"/>
      <sheetId val="4"/>
    </sheetIdMap>
  </header>
  <header guid="{68A3B4CA-48F6-48EB-91E6-4B8B97EACF36}" dateTime="2024-11-18T11:53:01" maxSheetId="7" userName="PC1" r:id="rId40" minRId="4146" maxRId="4166">
    <sheetIdMap count="6">
      <sheetId val="1"/>
      <sheetId val="5"/>
      <sheetId val="2"/>
      <sheetId val="3"/>
      <sheetId val="4"/>
      <sheetId val="6"/>
    </sheetIdMap>
  </header>
  <header guid="{3016E692-D310-4682-83DD-3891621BA5E6}" dateTime="2024-11-18T11:56:49" maxSheetId="7" userName="PC1" r:id="rId41" minRId="4167" maxRId="4168">
    <sheetIdMap count="6">
      <sheetId val="1"/>
      <sheetId val="5"/>
      <sheetId val="2"/>
      <sheetId val="3"/>
      <sheetId val="4"/>
      <sheetId val="6"/>
    </sheetIdMap>
  </header>
  <header guid="{EEA4BE4A-69DB-4A4A-A2CD-4542E88D6AE2}" dateTime="2024-11-18T12:22:18" maxSheetId="7" userName="PC1" r:id="rId42">
    <sheetIdMap count="6">
      <sheetId val="1"/>
      <sheetId val="5"/>
      <sheetId val="2"/>
      <sheetId val="3"/>
      <sheetId val="4"/>
      <sheetId val="6"/>
    </sheetIdMap>
  </header>
  <header guid="{74B6D2D4-07E2-4A55-82B9-CBED31C16161}" dateTime="2024-11-18T12:29:38" maxSheetId="7" userName="PC1" r:id="rId43" minRId="4169" maxRId="4173">
    <sheetIdMap count="6">
      <sheetId val="1"/>
      <sheetId val="5"/>
      <sheetId val="2"/>
      <sheetId val="3"/>
      <sheetId val="4"/>
      <sheetId val="6"/>
    </sheetIdMap>
  </header>
  <header guid="{997658D2-0713-4C5F-8A4C-7CAEACA61F50}" dateTime="2024-11-18T12:59:14" maxSheetId="7" userName="PC2" r:id="rId44" minRId="4174" maxRId="4223">
    <sheetIdMap count="6">
      <sheetId val="1"/>
      <sheetId val="5"/>
      <sheetId val="2"/>
      <sheetId val="3"/>
      <sheetId val="4"/>
      <sheetId val="6"/>
    </sheetIdMap>
  </header>
  <header guid="{58087D57-536E-42EB-B252-72908947B18A}" dateTime="2024-11-18T13:31:12" maxSheetId="7" userName="PC2" r:id="rId45" minRId="4224" maxRId="4271">
    <sheetIdMap count="6">
      <sheetId val="1"/>
      <sheetId val="5"/>
      <sheetId val="2"/>
      <sheetId val="3"/>
      <sheetId val="4"/>
      <sheetId val="6"/>
    </sheetIdMap>
  </header>
  <header guid="{23AFC138-29DF-40F7-B453-0F661CAA142D}" dateTime="2024-11-18T13:40:52" maxSheetId="7" userName="PC1" r:id="rId46" minRId="4272" maxRId="4277">
    <sheetIdMap count="6">
      <sheetId val="1"/>
      <sheetId val="5"/>
      <sheetId val="2"/>
      <sheetId val="3"/>
      <sheetId val="4"/>
      <sheetId val="6"/>
    </sheetIdMap>
  </header>
  <header guid="{835A8CBA-07B3-459D-9913-BFF7CB546345}" dateTime="2024-11-18T13:55:28" maxSheetId="7" userName="PC1" r:id="rId47">
    <sheetIdMap count="6">
      <sheetId val="1"/>
      <sheetId val="5"/>
      <sheetId val="2"/>
      <sheetId val="3"/>
      <sheetId val="4"/>
      <sheetId val="6"/>
    </sheetIdMap>
  </header>
  <header guid="{74718F06-AA1E-401B-808D-91D21400A1D7}" dateTime="2024-11-18T13:59:16" maxSheetId="7" userName="PC2" r:id="rId48" minRId="4278" maxRId="4282">
    <sheetIdMap count="6">
      <sheetId val="1"/>
      <sheetId val="5"/>
      <sheetId val="2"/>
      <sheetId val="3"/>
      <sheetId val="4"/>
      <sheetId val="6"/>
    </sheetIdMap>
  </header>
  <header guid="{B3DD4BF6-96C1-46A8-B0C7-299A40EC8883}" dateTime="2024-11-21T10:44:21" maxSheetId="7" userName="PC2" r:id="rId49" minRId="4283" maxRId="4284">
    <sheetIdMap count="6">
      <sheetId val="1"/>
      <sheetId val="5"/>
      <sheetId val="2"/>
      <sheetId val="3"/>
      <sheetId val="4"/>
      <sheetId val="6"/>
    </sheetIdMap>
  </header>
  <header guid="{E913EE00-5A26-4DB2-91E9-C165CA2065BA}" dateTime="2024-12-02T08:12:01" maxSheetId="7" userName="PC2" r:id="rId50" minRId="4285" maxRId="4300">
    <sheetIdMap count="6">
      <sheetId val="1"/>
      <sheetId val="5"/>
      <sheetId val="2"/>
      <sheetId val="3"/>
      <sheetId val="4"/>
      <sheetId val="6"/>
    </sheetIdMap>
  </header>
  <header guid="{B0082276-D94B-4D40-A9D9-88EA46C09189}" dateTime="2024-12-02T08:12:15" maxSheetId="7" userName="PC2" r:id="rId51">
    <sheetIdMap count="6">
      <sheetId val="1"/>
      <sheetId val="5"/>
      <sheetId val="2"/>
      <sheetId val="3"/>
      <sheetId val="4"/>
      <sheetId val="6"/>
    </sheetIdMap>
  </header>
  <header guid="{51636978-70A2-4989-9870-6F86811FA097}" dateTime="2024-12-02T09:47:08" maxSheetId="7" userName="PC1" r:id="rId52">
    <sheetIdMap count="6">
      <sheetId val="1"/>
      <sheetId val="5"/>
      <sheetId val="2"/>
      <sheetId val="3"/>
      <sheetId val="4"/>
      <sheetId val="6"/>
    </sheetIdMap>
  </header>
  <header guid="{215E629A-5983-46B2-A1B4-E3D1E997CC6E}" dateTime="2024-12-02T09:51:04" maxSheetId="7" userName="PC2" r:id="rId53" minRId="4301" maxRId="4302">
    <sheetIdMap count="6">
      <sheetId val="1"/>
      <sheetId val="5"/>
      <sheetId val="2"/>
      <sheetId val="3"/>
      <sheetId val="4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005" sId="1">
    <oc r="E3" t="inlineStr">
      <is>
        <t>NÁVRH ROZPOČTU 2025</t>
      </is>
    </oc>
    <nc r="E3" t="inlineStr">
      <is>
        <t>NÁVRH ROZPOČTU                  2025</t>
      </is>
    </nc>
  </rcc>
  <rfmt sheetId="1" sqref="E3">
    <dxf>
      <alignment horizontal="center" readingOrder="0"/>
    </dxf>
  </rfmt>
  <rfmt sheetId="1" sqref="E3" start="0" length="2147483647">
    <dxf>
      <font>
        <color rgb="FFC00000"/>
      </font>
    </dxf>
  </rfmt>
  <rfmt sheetId="1" sqref="E59" start="0" length="0">
    <dxf>
      <font>
        <sz val="18"/>
        <color rgb="FFFF0000"/>
        <name val="Times New Roman"/>
        <scheme val="none"/>
      </font>
      <alignment horizontal="center" readingOrder="0"/>
    </dxf>
  </rfmt>
  <rcc rId="4006" sId="1">
    <nc r="E59" t="inlineStr">
      <is>
        <t>NÁVRH ROZPOČTU 2025</t>
      </is>
    </nc>
  </rcc>
  <rfmt sheetId="1" sqref="E22" start="0" length="0">
    <dxf>
      <font>
        <sz val="18"/>
        <color rgb="FFFF0000"/>
        <name val="Times New Roman"/>
        <scheme val="none"/>
      </font>
      <alignment horizontal="center" readingOrder="0"/>
    </dxf>
  </rfmt>
  <rcc rId="4007" sId="1">
    <nc r="E22" t="inlineStr">
      <is>
        <t>NÁVRH ROZPOČTU 2025</t>
      </is>
    </nc>
  </rcc>
  <rfmt sheetId="1" sqref="F22" start="0" length="0">
    <dxf>
      <font>
        <sz val="18"/>
        <color rgb="FFFF0000"/>
        <name val="Times New Roman"/>
        <scheme val="none"/>
      </font>
      <numFmt numFmtId="0" formatCode="General"/>
      <fill>
        <patternFill>
          <bgColor theme="9" tint="0.39997558519241921"/>
        </patternFill>
      </fill>
    </dxf>
  </rfmt>
  <rcc rId="4008" sId="1">
    <oc r="F22" t="inlineStr">
      <is>
        <t>NÁVRH ROZPOČTU 2024</t>
      </is>
    </oc>
    <nc r="F22" t="inlineStr">
      <is>
        <t>ROZPOČET           2024</t>
      </is>
    </nc>
  </rcc>
  <rfmt sheetId="1" sqref="F59" start="0" length="0">
    <dxf>
      <font>
        <sz val="18"/>
        <color rgb="FFFF0000"/>
        <name val="Times New Roman"/>
        <scheme val="none"/>
      </font>
      <numFmt numFmtId="0" formatCode="General"/>
      <fill>
        <patternFill>
          <bgColor theme="9" tint="0.39997558519241921"/>
        </patternFill>
      </fill>
    </dxf>
  </rfmt>
  <rcc rId="4009" sId="1">
    <oc r="F59" t="inlineStr">
      <is>
        <t>NÁVRH ROZPOČTU 2024</t>
      </is>
    </oc>
    <nc r="F59" t="inlineStr">
      <is>
        <t>ROZPOČET           2024</t>
      </is>
    </nc>
  </rcc>
  <rcc rId="4010" sId="1" numFmtId="4">
    <nc r="E60">
      <v>1736683</v>
    </nc>
  </rcc>
  <rcc rId="4011" sId="1">
    <nc r="E61">
      <f>E60</f>
    </nc>
  </rcc>
  <rcc rId="4012" sId="1">
    <nc r="E62">
      <f>E21-E58-E61</f>
    </nc>
  </rcc>
  <rfmt sheetId="1" sqref="G1">
    <dxf>
      <fill>
        <patternFill patternType="solid">
          <bgColor rgb="FFFFFF00"/>
        </patternFill>
      </fill>
    </dxf>
  </rfmt>
  <rfmt sheetId="1" sqref="G2">
    <dxf>
      <fill>
        <patternFill patternType="solid">
          <bgColor rgb="FFFFFF00"/>
        </patternFill>
      </fill>
    </dxf>
  </rfmt>
  <rcc rId="4013" sId="1" numFmtId="4">
    <oc r="H4">
      <v>12226900</v>
    </oc>
    <nc r="H4">
      <v>12621572</v>
    </nc>
  </rcc>
  <rcc rId="4014" sId="1" numFmtId="4">
    <oc r="H5">
      <v>25223</v>
    </oc>
    <nc r="H5">
      <v>48786</v>
    </nc>
  </rcc>
  <rfmt sheetId="1" sqref="I7">
    <dxf>
      <fill>
        <patternFill patternType="solid">
          <bgColor rgb="FFFFFF00"/>
        </patternFill>
      </fill>
    </dxf>
  </rfmt>
  <rfmt sheetId="1" sqref="I7">
    <dxf>
      <fill>
        <patternFill patternType="none">
          <bgColor auto="1"/>
        </patternFill>
      </fill>
    </dxf>
  </rfmt>
  <rcc rId="4015" sId="1" numFmtId="4">
    <oc r="H6">
      <v>149330</v>
    </oc>
    <nc r="H6">
      <v>151080</v>
    </nc>
  </rcc>
  <rcc rId="4016" sId="1" numFmtId="4">
    <oc r="I6">
      <v>179200</v>
    </oc>
    <nc r="I6">
      <v>181300</v>
    </nc>
  </rcc>
  <rfmt sheetId="1" sqref="I6">
    <dxf>
      <fill>
        <patternFill patternType="solid">
          <bgColor rgb="FFFFFF99"/>
        </patternFill>
      </fill>
    </dxf>
  </rfmt>
  <rcc rId="4017" sId="1" numFmtId="4">
    <oc r="H7">
      <v>1065618</v>
    </oc>
    <nc r="H7">
      <v>144650</v>
    </nc>
  </rcc>
  <rcc rId="4018" sId="1" numFmtId="4">
    <oc r="H8">
      <v>117566</v>
    </oc>
    <nc r="H8">
      <v>148465</v>
    </nc>
  </rcc>
  <rcc rId="4019" sId="1" numFmtId="4">
    <oc r="H9">
      <v>61323</v>
    </oc>
    <nc r="H9">
      <v>435975</v>
    </nc>
  </rcc>
  <rcc rId="4020" sId="1" numFmtId="4">
    <oc r="H10">
      <v>732387</v>
    </oc>
    <nc r="H10">
      <v>130112</v>
    </nc>
  </rcc>
  <rrc rId="4021" sId="1" ref="A11:XFD11" action="insertRow"/>
  <rcc rId="4022" sId="1">
    <nc r="C11">
      <v>4216</v>
    </nc>
  </rcc>
  <rcc rId="4023" sId="1">
    <nc r="D11" t="inlineStr">
      <is>
        <t>Ostatn investičníá transféry ze SR</t>
      </is>
    </nc>
  </rcc>
  <rcc rId="4024" sId="1" numFmtId="4">
    <nc r="H11">
      <v>887850</v>
    </nc>
  </rcc>
  <rcc rId="4025" sId="1" numFmtId="4">
    <oc r="H13">
      <v>13400</v>
    </oc>
    <nc r="H13">
      <v>6000</v>
    </nc>
  </rcc>
  <rcc rId="4026" sId="1" numFmtId="4">
    <oc r="H14">
      <v>253500</v>
    </oc>
    <nc r="H14">
      <v>284100</v>
    </nc>
  </rcc>
  <rcc rId="4027" sId="1" numFmtId="4">
    <oc r="H15">
      <v>9310</v>
    </oc>
    <nc r="H15">
      <v>3520</v>
    </nc>
  </rcc>
  <rcc rId="4028" sId="1" numFmtId="4">
    <oc r="H16">
      <v>77334</v>
    </oc>
    <nc r="H16">
      <v>54752</v>
    </nc>
  </rcc>
  <rcc rId="4029" sId="1" numFmtId="4">
    <oc r="H17">
      <v>83481</v>
    </oc>
    <nc r="H17">
      <v>163608</v>
    </nc>
  </rcc>
  <rcc rId="4030" sId="1" numFmtId="4">
    <oc r="H19">
      <v>0</v>
    </oc>
    <nc r="H19">
      <v>150000</v>
    </nc>
  </rcc>
  <rcc rId="4031" sId="1" numFmtId="4">
    <oc r="H21">
      <v>1269000</v>
    </oc>
    <nc r="H21">
      <v>0</v>
    </nc>
  </rcc>
  <rcc rId="4032" sId="1" numFmtId="4">
    <oc r="H20">
      <v>70</v>
    </oc>
    <nc r="H20">
      <v>800</v>
    </nc>
  </rcc>
  <rcc rId="4033" sId="1" numFmtId="4">
    <oc r="H12">
      <v>73262</v>
    </oc>
    <nc r="H12">
      <v>0</v>
    </nc>
  </rcc>
  <rrc rId="4034" sId="1" ref="A13:XFD13" action="insertRow"/>
  <rcc rId="4035" sId="1">
    <nc r="B13">
      <v>3113</v>
    </nc>
  </rcc>
  <rcc rId="4036" sId="1">
    <nc r="C13">
      <v>2229</v>
    </nc>
  </rcc>
  <rcc rId="4037" sId="1">
    <nc r="D13" t="inlineStr">
      <is>
        <t>Vratky transférů ZŠ</t>
      </is>
    </nc>
  </rcc>
  <rcc rId="4038" sId="1" numFmtId="4">
    <nc r="H13">
      <v>-240748</v>
    </nc>
  </rcc>
  <rfmt sheetId="1" sqref="G1:G1048576">
    <dxf>
      <fill>
        <patternFill>
          <bgColor rgb="FFFFFF99"/>
        </patternFill>
      </fill>
    </dxf>
  </rfmt>
  <rfmt sheetId="1" sqref="I25">
    <dxf>
      <fill>
        <patternFill patternType="solid">
          <bgColor rgb="FFFFFF99"/>
        </patternFill>
      </fill>
    </dxf>
  </rfmt>
  <rcc rId="4039" sId="1" numFmtId="4">
    <oc r="H26">
      <v>6050</v>
    </oc>
    <nc r="H26">
      <v>133658</v>
    </nc>
  </rcc>
  <rcc rId="4040" sId="1" numFmtId="4">
    <oc r="H27">
      <v>513470</v>
    </oc>
    <nc r="H27">
      <v>653480</v>
    </nc>
  </rcc>
  <rrc rId="4041" sId="1" ref="G1:G1048576" action="deleteCol">
    <undo index="0" exp="area" ref3D="1" dr="$B$1:$G$75" dn="Z_ABED5FA7_F410_4B1A_91EE_70592C33E950_.wvu.PrintArea" sId="1"/>
    <undo index="0" exp="area" ref3D="1" dr="$B$1:$G$75" dn="Z_89646A96_9C19_4D99_A703_3D3D7BC38144_.wvu.PrintArea" sId="1"/>
    <rfmt sheetId="1" xfDxf="1" sqref="G1:G1048576" start="0" length="0">
      <dxf>
        <font>
          <sz val="18"/>
          <name val="Times New Roman"/>
          <scheme val="none"/>
        </font>
        <fill>
          <patternFill patternType="solid">
            <bgColor rgb="FFFFFF99"/>
          </patternFill>
        </fill>
        <alignment horizontal="right" readingOrder="0"/>
      </dxf>
    </rfmt>
    <rfmt sheetId="1" sqref="G1" start="0" length="0">
      <dxf>
        <font>
          <b/>
          <i/>
          <sz val="1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b/>
          <i/>
          <sz val="18"/>
          <name val="Times New Roman"/>
          <scheme val="none"/>
        </font>
        <alignment vertical="center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" t="inlineStr">
        <is>
          <t>ROZPOČET           2023</t>
        </is>
      </nc>
      <ndxf>
        <font>
          <b/>
          <sz val="18"/>
          <name val="Times New Roman"/>
          <scheme val="none"/>
        </font>
        <alignment horizontal="center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12700000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" start="0" length="0">
      <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6">
        <v>134100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7">
        <v>56000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8">
        <v>48000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0">
        <v>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1" start="0" length="0">
      <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12">
        <v>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3" start="0" length="0">
      <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14">
        <v>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5">
        <v>232000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6">
        <v>10000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7">
        <v>25000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8">
        <v>120000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19">
        <v>60000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0">
        <v>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1">
        <v>1900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2">
        <v>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3">
        <f>SUM(G4:G22)</f>
      </nc>
      <ndxf>
        <font>
          <b/>
          <i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24" t="inlineStr">
        <is>
          <t>ROZPOČET           2023</t>
        </is>
      </nc>
      <ndxf>
        <font>
          <b/>
          <sz val="18"/>
          <name val="Times New Roman"/>
          <scheme val="none"/>
        </font>
        <alignment horizontal="center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5">
        <v>17000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6">
        <v>100000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7">
        <v>945351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8">
        <v>100000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29">
        <v>170000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0">
        <v>50000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1">
        <v>1200000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32" start="0" length="0">
      <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33">
        <v>30000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4">
        <v>50000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5">
        <v>100000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6">
        <v>500000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7">
        <v>170000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8">
        <v>10000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9">
        <v>350000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0">
        <v>40000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1">
        <v>835000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2">
        <v>100000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43" start="0" length="0">
      <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44">
        <v>1800000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5">
        <v>300000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6">
        <v>500000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7">
        <v>5000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8">
        <v>96000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9">
        <v>1200000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50">
        <v>5000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51">
        <v>5000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52">
        <v>2000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53">
        <v>30000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54">
        <v>300000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55">
        <v>1235000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56" start="0" length="0">
      <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57">
        <v>2000000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58">
        <v>5000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59">
        <v>80000</v>
      </nc>
      <ndxf>
        <font>
          <b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0">
        <f>SUM(G25:G59)</f>
      </nc>
      <ndxf>
        <font>
          <b/>
          <i/>
          <sz val="18"/>
          <name val="Times New Roman"/>
          <scheme val="none"/>
        </font>
        <numFmt numFmtId="4" formatCode="#,##0.00"/>
        <alignment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1" t="inlineStr">
        <is>
          <t>ROZPOČET           2023</t>
        </is>
      </nc>
      <ndxf>
        <font>
          <b/>
          <sz val="18"/>
          <name val="Times New Roman"/>
          <scheme val="none"/>
        </font>
        <alignment horizontal="center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62">
        <v>956649</v>
      </nc>
      <ndxf>
        <font>
          <b/>
          <sz val="18"/>
          <name val="Times New Roman"/>
          <scheme val="none"/>
        </font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63">
        <v>956649</v>
      </nc>
      <ndxf>
        <font>
          <b/>
          <i/>
          <sz val="18"/>
          <name val="Times New Roman"/>
          <scheme val="none"/>
        </font>
        <numFmt numFmtId="4" formatCode="#,##0.00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64" start="0" length="0">
      <dxf>
        <font>
          <b/>
          <sz val="18"/>
          <name val="Times New Roman"/>
          <scheme val="none"/>
        </font>
      </dxf>
    </rfmt>
    <rfmt sheetId="1" sqref="G65" start="0" length="0">
      <dxf>
        <font>
          <b/>
          <sz val="18"/>
          <name val="Times New Roman"/>
          <scheme val="none"/>
        </font>
        <numFmt numFmtId="4" formatCode="#,##0.00"/>
      </dxf>
    </rfmt>
    <rfmt sheetId="1" sqref="G70" start="0" length="0">
      <dxf>
        <font>
          <b/>
          <sz val="18"/>
          <name val="Times New Roman"/>
          <scheme val="none"/>
        </font>
      </dxf>
    </rfmt>
    <rfmt sheetId="1" sqref="G71" start="0" length="0">
      <dxf>
        <alignment wrapText="1" readingOrder="0"/>
      </dxf>
    </rfmt>
    <rfmt sheetId="1" sqref="G72" start="0" length="0">
      <dxf>
        <alignment wrapText="1" readingOrder="0"/>
      </dxf>
    </rfmt>
    <rfmt sheetId="1" sqref="G73" start="0" length="0">
      <dxf>
        <alignment wrapText="1" readingOrder="0"/>
      </dxf>
    </rfmt>
    <rfmt sheetId="1" sqref="G74" start="0" length="0">
      <dxf>
        <alignment wrapText="1" readingOrder="0"/>
      </dxf>
    </rfmt>
    <rfmt sheetId="1" sqref="G75" start="0" length="0">
      <dxf>
        <alignment wrapText="1" readingOrder="0"/>
      </dxf>
    </rfmt>
    <rfmt sheetId="1" sqref="G76" start="0" length="0">
      <dxf>
        <alignment wrapText="1" readingOrder="0"/>
      </dxf>
    </rfmt>
    <rfmt sheetId="1" sqref="G78" start="0" length="0">
      <dxf>
        <alignment wrapText="1" readingOrder="0"/>
      </dxf>
    </rfmt>
    <rfmt sheetId="1" sqref="G79" start="0" length="0">
      <dxf>
        <font>
          <b/>
          <sz val="18"/>
          <name val="Times New Roman"/>
          <scheme val="none"/>
        </font>
        <alignment wrapText="1" readingOrder="0"/>
      </dxf>
    </rfmt>
    <rfmt sheetId="1" sqref="G86" start="0" length="0">
      <dxf>
        <font>
          <b/>
          <sz val="18"/>
          <name val="Times New Roman"/>
          <scheme val="none"/>
        </font>
      </dxf>
    </rfmt>
    <rfmt sheetId="1" sqref="G102" start="0" length="0">
      <dxf>
        <alignment wrapText="1" readingOrder="0"/>
      </dxf>
    </rfmt>
  </rrc>
  <rcc rId="4042" sId="1" numFmtId="4">
    <oc r="G28">
      <v>78000</v>
    </oc>
    <nc r="G28">
      <v>0</v>
    </nc>
  </rcc>
  <rcc rId="4043" sId="1" numFmtId="4">
    <oc r="G29">
      <v>188752</v>
    </oc>
    <nc r="G29">
      <v>257780</v>
    </nc>
  </rcc>
  <rcc rId="4044" sId="1" numFmtId="4">
    <oc r="G30">
      <v>4102</v>
    </oc>
    <nc r="G30">
      <v>8203</v>
    </nc>
  </rcc>
  <rcc rId="4045" sId="1" numFmtId="4">
    <oc r="G31">
      <v>2233621</v>
    </oc>
    <nc r="G31">
      <v>2718677</v>
    </nc>
  </rcc>
  <rcc rId="4046" sId="1" numFmtId="4">
    <oc r="G32">
      <v>117842</v>
    </oc>
    <nc r="G32">
      <v>0</v>
    </nc>
  </rcc>
  <rcc rId="4047" sId="1" numFmtId="4">
    <oc r="H32">
      <v>117842</v>
    </oc>
    <nc r="H32">
      <v>0</v>
    </nc>
  </rcc>
  <rcc rId="4048" sId="1" numFmtId="4">
    <oc r="G33">
      <v>28500</v>
    </oc>
    <nc r="G33">
      <v>30000</v>
    </nc>
  </rcc>
  <rcc rId="4049" sId="1" numFmtId="4">
    <oc r="G35">
      <v>0</v>
    </oc>
    <nc r="G35">
      <v>82713</v>
    </nc>
  </rcc>
  <rcc rId="4050" sId="1" numFmtId="4">
    <oc r="G36">
      <v>695780</v>
    </oc>
    <nc r="G36">
      <v>552518</v>
    </nc>
  </rcc>
  <rcc rId="4051" sId="1" numFmtId="4">
    <oc r="G37">
      <v>585000</v>
    </oc>
    <nc r="G37">
      <v>197000</v>
    </nc>
  </rcc>
  <rcc rId="4052" sId="1" numFmtId="4">
    <oc r="G38">
      <v>30000</v>
    </oc>
    <nc r="G38">
      <v>10000</v>
    </nc>
  </rcc>
  <rcc rId="4053" sId="1" numFmtId="4">
    <oc r="G39">
      <v>709624</v>
    </oc>
    <nc r="G39">
      <v>632188</v>
    </nc>
  </rcc>
  <rcc rId="4054" sId="1" numFmtId="4">
    <oc r="G40">
      <v>28059</v>
    </oc>
    <nc r="G40">
      <v>53784</v>
    </nc>
  </rcc>
  <rcc rId="4055" sId="1" numFmtId="4">
    <oc r="G41">
      <v>568660</v>
    </oc>
    <nc r="G41">
      <v>641823</v>
    </nc>
  </rcc>
  <rcc rId="4056" sId="1" numFmtId="4">
    <oc r="G42">
      <v>100</v>
    </oc>
    <nc r="G42">
      <v>6000</v>
    </nc>
  </rcc>
  <rcc rId="4057" sId="1" numFmtId="4">
    <oc r="G43">
      <v>65000</v>
    </oc>
    <nc r="G43">
      <v>0</v>
    </nc>
  </rcc>
  <rcc rId="4058" sId="1" numFmtId="4">
    <oc r="H43">
      <v>65000</v>
    </oc>
    <nc r="H43">
      <v>0</v>
    </nc>
  </rcc>
  <rcc rId="4059" sId="1" numFmtId="4">
    <oc r="G44">
      <v>1076093</v>
    </oc>
    <nc r="G44">
      <v>1086225</v>
    </nc>
  </rcc>
  <rcc rId="4060" sId="1" numFmtId="4">
    <oc r="G45">
      <v>275207</v>
    </oc>
    <nc r="G45">
      <v>288288</v>
    </nc>
  </rcc>
  <rcc rId="4061" sId="1" numFmtId="4">
    <oc r="G46">
      <v>434913</v>
    </oc>
    <nc r="G46">
      <v>653830</v>
    </nc>
  </rcc>
  <rcc rId="4062" sId="1" numFmtId="4">
    <oc r="G48">
      <v>148588</v>
    </oc>
    <nc r="G48">
      <v>61105</v>
    </nc>
  </rcc>
  <rcc rId="4063" sId="1" numFmtId="4">
    <oc r="G49">
      <v>1995000</v>
    </oc>
    <nc r="G49">
      <v>2145383</v>
    </nc>
  </rcc>
  <rcc rId="4064" sId="1" numFmtId="4">
    <oc r="G53">
      <v>19200</v>
    </oc>
    <nc r="G53">
      <v>0</v>
    </nc>
  </rcc>
  <rcc rId="4065" sId="1" numFmtId="4">
    <oc r="H53">
      <v>19200</v>
    </oc>
    <nc r="H53">
      <v>0</v>
    </nc>
  </rcc>
  <rrc rId="4066" sId="1" ref="A52:XFD52" action="deleteRow">
    <rfmt sheetId="1" xfDxf="1" sqref="A52:XFD52" start="0" length="0">
      <dxf>
        <font>
          <name val="Times New Roman"/>
          <scheme val="none"/>
        </font>
      </dxf>
    </rfmt>
    <rfmt sheetId="1" sqref="A52" start="0" length="0">
      <dxf>
        <font>
          <sz val="18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52">
        <v>5311</v>
      </nc>
      <ndxf>
        <font>
          <sz val="18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2" start="0" length="0">
      <dxf>
        <font>
          <sz val="18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2" t="inlineStr">
        <is>
          <t xml:space="preserve">Bezpečnost a veřejný  pořádek - OP Koleč </t>
        </is>
      </nc>
      <ndxf>
        <font>
          <b/>
          <sz val="18"/>
          <name val="Times New Roman"/>
          <scheme val="none"/>
        </font>
        <alignment horizontal="lef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2" start="0" length="0">
      <dxf>
        <font>
          <b/>
          <sz val="18"/>
          <name val="Times New Roman"/>
          <scheme val="none"/>
        </font>
        <numFmt numFmtId="4" formatCode="#,##0.00"/>
        <alignment horizontal="righ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2" start="0" length="0">
      <dxf>
        <font>
          <b/>
          <sz val="18"/>
          <name val="Times New Roman"/>
          <scheme val="none"/>
        </font>
        <numFmt numFmtId="4" formatCode="#,##0.00"/>
        <alignment horizontal="righ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52">
        <v>700</v>
      </nc>
      <ndxf>
        <font>
          <b/>
          <sz val="18"/>
          <name val="Times New Roman"/>
          <scheme val="none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52">
        <v>700</v>
      </nc>
      <ndxf>
        <font>
          <b/>
          <sz val="18"/>
          <color rgb="FF00B050"/>
          <name val="Times New Roman"/>
          <scheme val="none"/>
        </font>
        <numFmt numFmtId="4" formatCode="#,##0.00"/>
        <alignment horizontal="right" vertical="center" wrapText="1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52" start="0" length="0">
      <dxf>
        <font>
          <sz val="20"/>
          <name val="Times New Roman"/>
          <scheme val="none"/>
        </font>
        <numFmt numFmtId="164" formatCode="#,##0.00\ _K_č"/>
        <fill>
          <patternFill patternType="solid">
            <bgColor theme="0"/>
          </patternFill>
        </fill>
        <alignment horizontal="left" vertical="top" readingOrder="0"/>
      </dxf>
    </rfmt>
    <rfmt sheetId="1" sqref="J52" start="0" length="0">
      <dxf>
        <font>
          <sz val="20"/>
          <name val="Times New Roman"/>
          <scheme val="none"/>
        </font>
        <numFmt numFmtId="164" formatCode="#,##0.00\ _K_č"/>
        <fill>
          <patternFill patternType="solid">
            <bgColor theme="0"/>
          </patternFill>
        </fill>
      </dxf>
    </rfmt>
    <rfmt sheetId="1" sqref="K52" start="0" length="0">
      <dxf>
        <font>
          <sz val="20"/>
          <name val="Times New Roman"/>
          <scheme val="none"/>
        </font>
        <numFmt numFmtId="164" formatCode="#,##0.00\ _K_č"/>
      </dxf>
    </rfmt>
    <rfmt sheetId="1" sqref="L52" start="0" length="0">
      <dxf>
        <font>
          <sz val="20"/>
          <name val="Times New Roman"/>
          <scheme val="none"/>
        </font>
        <numFmt numFmtId="164" formatCode="#,##0.00\ _K_č"/>
      </dxf>
    </rfmt>
    <rfmt sheetId="1" sqref="M52" start="0" length="0">
      <dxf>
        <font>
          <sz val="20"/>
          <name val="Times New Roman"/>
          <scheme val="none"/>
        </font>
        <numFmt numFmtId="164" formatCode="#,##0.00\ _K_č"/>
      </dxf>
    </rfmt>
    <rfmt sheetId="1" sqref="N52" start="0" length="0">
      <dxf>
        <font>
          <sz val="20"/>
          <name val="Times New Roman"/>
          <scheme val="none"/>
        </font>
      </dxf>
    </rfmt>
  </rrc>
  <rcc rId="4067" sId="1" numFmtId="4">
    <oc r="G53">
      <v>599000</v>
    </oc>
    <nc r="G53">
      <v>657704</v>
    </nc>
  </rcc>
  <rcc rId="4068" sId="1" numFmtId="4">
    <oc r="G54">
      <v>1086200</v>
    </oc>
    <nc r="G54">
      <v>1153500</v>
    </nc>
  </rcc>
  <rrc rId="4069" sId="1" ref="A56:XFD56" action="insertRow"/>
  <rcc rId="4070" sId="1">
    <oc r="B55">
      <v>6118</v>
    </oc>
    <nc r="B55">
      <v>6115</v>
    </nc>
  </rcc>
  <rcc rId="4071" sId="1">
    <oc r="D55" t="inlineStr">
      <is>
        <t>Volby prezident</t>
      </is>
    </oc>
    <nc r="D55" t="inlineStr">
      <is>
        <t>Volby kraj</t>
      </is>
    </nc>
  </rcc>
  <rcc rId="4072" sId="1" numFmtId="4">
    <oc r="G55">
      <v>0</v>
    </oc>
    <nc r="G55">
      <v>20038</v>
    </nc>
  </rcc>
  <rcc rId="4073" sId="1" numFmtId="4">
    <oc r="H55">
      <v>0</v>
    </oc>
    <nc r="H55">
      <v>20038</v>
    </nc>
  </rcc>
  <rfmt sheetId="1" sqref="H55">
    <dxf>
      <fill>
        <patternFill patternType="solid">
          <bgColor rgb="FFFFFF99"/>
        </patternFill>
      </fill>
    </dxf>
  </rfmt>
  <rcc rId="4074" sId="1">
    <nc r="B56">
      <v>6117</v>
    </nc>
  </rcc>
  <rcc rId="4075" sId="1">
    <nc r="D56" t="inlineStr">
      <is>
        <t>Volby EP</t>
      </is>
    </nc>
  </rcc>
  <rcc rId="4076" sId="1" numFmtId="4">
    <nc r="G56">
      <v>17286</v>
    </nc>
  </rcc>
  <rcc rId="4077" sId="1" numFmtId="4">
    <nc r="H56">
      <v>172860</v>
    </nc>
  </rcc>
  <rfmt sheetId="1" sqref="H56">
    <dxf>
      <fill>
        <patternFill patternType="solid">
          <bgColor rgb="FFFFFF99"/>
        </patternFill>
      </fill>
    </dxf>
  </rfmt>
  <rcc rId="4078" sId="1" numFmtId="4">
    <oc r="G57">
      <v>1978554</v>
    </oc>
    <nc r="G57">
      <v>2217737</v>
    </nc>
  </rcc>
  <rcc rId="4079" sId="1">
    <nc r="E23">
      <f>SUM(E4:E22)</f>
    </nc>
  </rcc>
  <rcc rId="4080" sId="1">
    <nc r="E60">
      <f>SUM(E25:E59)</f>
    </nc>
  </rcc>
  <rfmt sheetId="1" sqref="E4" start="0" length="2147483647">
    <dxf>
      <font>
        <sz val="18"/>
      </font>
    </dxf>
  </rfmt>
  <rcc rId="4081" sId="1">
    <oc r="G61" t="inlineStr">
      <is>
        <t>Plnění 3.Q. 2023</t>
      </is>
    </oc>
    <nc r="G61" t="inlineStr">
      <is>
        <t>Plnění 3.Q. 2024</t>
      </is>
    </nc>
  </rcc>
  <rcc rId="4082" sId="1">
    <oc r="H61" t="inlineStr">
      <is>
        <t xml:space="preserve">Předpoklad plnění                      rozpočtu  2023 </t>
      </is>
    </oc>
    <nc r="H61" t="inlineStr">
      <is>
        <t xml:space="preserve">Předpoklad plnění                      rozpočtu  2024 </t>
      </is>
    </nc>
  </rcc>
  <rcc rId="4083" sId="1">
    <oc r="G24" t="inlineStr">
      <is>
        <t>Plnění 3.Q. 2023 cca</t>
      </is>
    </oc>
    <nc r="G24" t="inlineStr">
      <is>
        <t>Plnění 3.Q. 2024 cca</t>
      </is>
    </nc>
  </rcc>
  <rcc rId="4084" sId="1">
    <oc r="H24" t="inlineStr">
      <is>
        <t xml:space="preserve">Předpoklad plnění                      rozpočtu  2023 </t>
      </is>
    </oc>
    <nc r="H24" t="inlineStr">
      <is>
        <t xml:space="preserve">Předpoklad plnění                      rozpočtu  2024 </t>
      </is>
    </nc>
  </rcc>
  <rcc rId="4085" sId="1">
    <oc r="B66" t="inlineStr">
      <is>
        <t>Návrh zveřejněn na pevné úřední desce: 1.12.2023</t>
      </is>
    </oc>
    <nc r="B66" t="inlineStr">
      <is>
        <t>Návrh zveřejněn na pevné úřední desce: 1.12.2024</t>
      </is>
    </nc>
  </rcc>
  <rcc rId="4086" sId="1" odxf="1" dxf="1">
    <nc r="G64">
      <f>G23-G60-G63</f>
    </nc>
    <odxf>
      <font>
        <b val="0"/>
        <sz val="18"/>
        <name val="Times New Roman"/>
        <scheme val="none"/>
      </font>
      <alignment horizontal="general" vertical="bottom" readingOrder="0"/>
    </odxf>
    <ndxf>
      <font>
        <b/>
        <sz val="18"/>
        <name val="Times New Roman"/>
        <scheme val="none"/>
      </font>
      <alignment horizontal="right" vertical="top" readingOrder="0"/>
    </ndxf>
  </rcc>
  <rcc rId="4087" sId="1" odxf="1" dxf="1">
    <nc r="H64">
      <f>H23-H60-H63</f>
    </nc>
    <odxf>
      <font>
        <b val="0"/>
        <sz val="18"/>
        <color rgb="FF00B050"/>
        <name val="Times New Roman"/>
        <scheme val="none"/>
      </font>
      <numFmt numFmtId="0" formatCode="General"/>
      <alignment horizontal="general" vertical="bottom" readingOrder="0"/>
    </odxf>
    <ndxf>
      <font>
        <b/>
        <sz val="18"/>
        <color rgb="FF00B050"/>
        <name val="Times New Roman"/>
        <scheme val="none"/>
      </font>
      <numFmt numFmtId="4" formatCode="#,##0.00"/>
      <alignment horizontal="right" vertical="top" readingOrder="0"/>
    </ndxf>
  </rcc>
  <rcc rId="4088" sId="1">
    <oc r="B67" t="inlineStr">
      <is>
        <t xml:space="preserve">Návrh zveřejněn na elektronické úřední desce: 1.12.2023             </t>
      </is>
    </oc>
    <nc r="B67" t="inlineStr">
      <is>
        <t xml:space="preserve">Návrh zveřejněn na elektronické úřední desce: 1.12.2024             </t>
      </is>
    </nc>
  </rcc>
  <rcc rId="4089" sId="1">
    <oc r="D2" t="inlineStr">
      <is>
        <t xml:space="preserve">               ROZPOČET NÁVRH na r. 2024</t>
      </is>
    </oc>
    <nc r="D2" t="inlineStr">
      <is>
        <t xml:space="preserve">               ROZPOČET NÁVRH na r. 2025</t>
      </is>
    </nc>
  </rcc>
  <rcv guid="{6E7F79E5-3943-4F5D-801C-99C4E9285F85}" action="delete"/>
  <rcv guid="{6E7F79E5-3943-4F5D-801C-99C4E9285F8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72" sId="1" numFmtId="4">
    <nc r="E6">
      <v>181300</v>
    </nc>
  </rcc>
  <rcc rId="4273" sId="6" numFmtId="4">
    <oc r="C10">
      <v>0</v>
    </oc>
    <nc r="C10">
      <v>1655826</v>
    </nc>
  </rcc>
  <rcc rId="4274" sId="1" numFmtId="4">
    <oc r="E11">
      <v>9538818</v>
    </oc>
    <nc r="E11">
      <v>9143955</v>
    </nc>
  </rcc>
  <rcc rId="4275" sId="1" numFmtId="4">
    <oc r="E57">
      <v>4000000</v>
    </oc>
    <nc r="E57">
      <v>3800000</v>
    </nc>
  </rcc>
  <rcc rId="4276" sId="1" numFmtId="4">
    <oc r="E39">
      <v>562935</v>
    </oc>
    <nc r="E39">
      <v>549372</v>
    </nc>
  </rcc>
  <rcc rId="4277" sId="1">
    <oc r="D31" t="inlineStr">
      <is>
        <t>Záležitosti vodních toků a vodohosp. Děl (nádržka TÚ)</t>
      </is>
    </oc>
    <nc r="D31" t="inlineStr">
      <is>
        <t>Záležitosti vodních toků a vodohosp. děl (nádržka TÚ)</t>
      </is>
    </nc>
  </rcc>
  <rfmt sheetId="1" sqref="E41" start="0" length="2147483647">
    <dxf>
      <font>
        <b/>
      </font>
    </dxf>
  </rfmt>
  <rfmt sheetId="1" sqref="E42" start="0" length="2147483647">
    <dxf>
      <font>
        <b/>
      </font>
    </dxf>
  </rfmt>
  <rfmt sheetId="1" sqref="E44" start="0" length="2147483647">
    <dxf>
      <font>
        <b/>
      </font>
    </dxf>
  </rfmt>
  <rfmt sheetId="1" sqref="E33" start="0" length="2147483647">
    <dxf>
      <font>
        <b/>
      </font>
    </dxf>
  </rfmt>
  <rcv guid="{8AD5C3DE-2A79-4D8A-B167-227132033A66}" action="delete"/>
  <rcv guid="{8AD5C3DE-2A79-4D8A-B167-227132033A66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D5C3DE-2A79-4D8A-B167-227132033A66}" action="delete"/>
  <rcv guid="{8AD5C3DE-2A79-4D8A-B167-227132033A66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rc rId="3987" sId="1" ref="E1:E1048576" action="insertCol"/>
  <rcc rId="3988" sId="1" odxf="1" dxf="1">
    <nc r="F3" t="inlineStr">
      <is>
        <t>ROZPOČET           2023</t>
      </is>
    </nc>
    <ndxf>
      <font>
        <sz val="18"/>
        <color rgb="FFFF0000"/>
        <name val="Times New Roman"/>
        <scheme val="none"/>
      </font>
      <numFmt numFmtId="0" formatCode="General"/>
      <fill>
        <patternFill>
          <bgColor theme="9" tint="0.39997558519241921"/>
        </patternFill>
      </fill>
    </ndxf>
  </rcc>
  <rcc rId="3989" sId="1">
    <oc r="F3" t="inlineStr">
      <is>
        <t>NÁVRH ROZPOČTU 2024</t>
      </is>
    </oc>
    <nc r="F3" t="inlineStr">
      <is>
        <t>ROZPOČET           2024</t>
      </is>
    </nc>
  </rcc>
  <rcc rId="3990" sId="1">
    <oc r="H3" t="inlineStr">
      <is>
        <t>Plnění 10/ 2023 cca</t>
      </is>
    </oc>
    <nc r="H3" t="inlineStr">
      <is>
        <t>Plnění 10/ 2024 cca</t>
      </is>
    </nc>
  </rcc>
  <rcc rId="3991" sId="1">
    <oc r="I3" t="inlineStr">
      <is>
        <t>Předpoklad plnění rozpočtu  2023</t>
      </is>
    </oc>
    <nc r="I3" t="inlineStr">
      <is>
        <t>Předpoklad plnění rozpočtu  2024</t>
      </is>
    </nc>
  </rcc>
  <rcc rId="3992" sId="1">
    <nc r="E3" t="inlineStr">
      <is>
        <t>NÁVRH ROZPOČTU 2025</t>
      </is>
    </nc>
  </rcc>
  <rcc rId="3993" sId="4">
    <nc r="A15" t="inlineStr">
      <is>
        <t>daň z nem. věcí</t>
      </is>
    </nc>
  </rcc>
  <rcc rId="3994" sId="4" numFmtId="4">
    <nc r="E15">
      <v>1200000</v>
    </nc>
  </rcc>
  <rcc rId="3995" sId="4" numFmtId="4">
    <nc r="E16">
      <v>350000</v>
    </nc>
  </rcc>
  <rcc rId="3996" sId="4">
    <nc r="A16" t="inlineStr">
      <is>
        <t>příjem za popelnice od obyv</t>
      </is>
    </nc>
  </rcc>
  <rcc rId="3997" sId="4">
    <nc r="A17" t="inlineStr">
      <is>
        <t>správní popl</t>
      </is>
    </nc>
  </rcc>
  <rfmt sheetId="4" sqref="A17" start="0" length="2147483647">
    <dxf>
      <font>
        <sz val="10"/>
      </font>
    </dxf>
  </rfmt>
  <rcc rId="3998" sId="4" numFmtId="4">
    <nc r="E17">
      <v>10000</v>
    </nc>
  </rcc>
  <rfmt sheetId="4" sqref="E17" start="0" length="2147483647">
    <dxf>
      <font>
        <b val="0"/>
      </font>
    </dxf>
  </rfmt>
  <rcc rId="3999" sId="4">
    <nc r="A18" t="inlineStr">
      <is>
        <t>příjem za hazard</t>
      </is>
    </nc>
  </rcc>
  <rcc rId="4000" sId="4" numFmtId="4">
    <nc r="E18">
      <v>120000</v>
    </nc>
  </rcc>
  <rfmt sheetId="4" sqref="E18" start="0" length="2147483647">
    <dxf>
      <font>
        <b val="0"/>
      </font>
    </dxf>
  </rfmt>
  <rcc rId="4001" sId="4">
    <nc r="A20" t="inlineStr">
      <is>
        <t>Daňové příjmy CELKEM</t>
      </is>
    </nc>
  </rcc>
  <rcc rId="4002" sId="4" odxf="1" dxf="1">
    <nc r="E20">
      <f>E9+E15+E16+E17+E18</f>
    </nc>
    <odxf>
      <numFmt numFmtId="0" formatCode="General"/>
    </odxf>
    <ndxf>
      <numFmt numFmtId="4" formatCode="#,##0.00"/>
    </ndxf>
  </rcc>
  <rcc rId="4003" sId="1">
    <nc r="E4">
      <v>14500000</v>
    </nc>
  </rcc>
  <rfmt sheetId="1" sqref="E1:E1048576">
    <dxf>
      <numFmt numFmtId="2" formatCode="0.00"/>
    </dxf>
  </rfmt>
  <rfmt sheetId="1" sqref="E1:E1048576">
    <dxf>
      <numFmt numFmtId="4" formatCode="#,##0.00"/>
    </dxf>
  </rfmt>
  <rfmt sheetId="1" sqref="E1:E1048576">
    <dxf>
      <alignment horizontal="right" readingOrder="0"/>
    </dxf>
  </rfmt>
  <rcv guid="{6E7F79E5-3943-4F5D-801C-99C4E9285F85}" action="delete"/>
  <rcv guid="{6E7F79E5-3943-4F5D-801C-99C4E9285F85}" action="add"/>
  <rsnm rId="4004" sheetId="1" oldName="[2024 ROZPOČET návrh-k vyvěšení k 11-23.xlsx]2024" newName="[2025 ROZPOČET návrh-k vyvěšení k 11-24.xlsx]2025"/>
</revisions>
</file>

<file path=xl/revisions/revisionLog121.xml><?xml version="1.0" encoding="utf-8"?>
<revisions xmlns="http://schemas.openxmlformats.org/spreadsheetml/2006/main" xmlns:r="http://schemas.openxmlformats.org/officeDocument/2006/relationships">
  <rcc rId="3961" sId="4" numFmtId="4">
    <oc r="D3">
      <v>7103265</v>
    </oc>
    <nc r="D3">
      <v>7176090</v>
    </nc>
  </rcc>
  <rcc rId="3962" sId="4" numFmtId="4">
    <oc r="D4">
      <v>3629925</v>
    </oc>
    <nc r="D4">
      <v>3654755</v>
    </nc>
  </rcc>
  <rcc rId="3963" sId="4">
    <oc r="C2" t="inlineStr">
      <is>
        <t>ROZPOČET 2023</t>
      </is>
    </oc>
    <nc r="C2" t="inlineStr">
      <is>
        <t>ROZPOČET 2024</t>
      </is>
    </nc>
  </rcc>
  <rcc rId="3964" sId="4" numFmtId="4">
    <oc r="C3">
      <v>6400000</v>
    </oc>
    <nc r="C3">
      <v>6520000</v>
    </nc>
  </rcc>
  <rcc rId="3965" sId="4" numFmtId="4">
    <oc r="C4">
      <v>2660000</v>
    </oc>
    <nc r="C4">
      <v>3600000</v>
    </nc>
  </rcc>
  <rcc rId="3966" sId="4" numFmtId="4">
    <oc r="C6">
      <v>1860000</v>
    </oc>
    <nc r="C6">
      <v>2100000</v>
    </nc>
  </rcc>
  <rcc rId="3967" sId="4" numFmtId="4">
    <oc r="C7">
      <v>380000</v>
    </oc>
    <nc r="C7">
      <v>500000</v>
    </nc>
  </rcc>
  <rcc rId="3968" sId="4" numFmtId="4">
    <oc r="C8">
      <v>107000</v>
    </oc>
    <nc r="C8">
      <v>120000</v>
    </nc>
  </rcc>
  <rcc rId="3969" sId="4" numFmtId="4">
    <oc r="D8">
      <v>166075</v>
    </oc>
    <nc r="D8">
      <v>219190</v>
    </nc>
  </rcc>
  <rfmt sheetId="4" sqref="D11">
    <dxf>
      <numFmt numFmtId="4" formatCode="#,##0.00"/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/>
        <bottom/>
      </border>
    </dxf>
  </rfmt>
  <rcc rId="3970" sId="4">
    <nc r="D12">
      <v>46614</v>
    </nc>
  </rcc>
  <rfmt sheetId="4" sqref="D12">
    <dxf>
      <numFmt numFmtId="4" formatCode="#,##0.00"/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/>
        <bottom/>
      </border>
    </dxf>
  </rfmt>
  <rcc rId="3971" sId="4" odxf="1" dxf="1">
    <nc r="D13">
      <f>D11+D12</f>
    </nc>
    <odxf>
      <numFmt numFmtId="0" formatCode="General"/>
    </odxf>
    <ndxf>
      <numFmt numFmtId="4" formatCode="#,##0.00"/>
    </ndxf>
  </rcc>
  <rcc rId="3972" sId="4">
    <oc r="E2" t="inlineStr">
      <is>
        <t>RUD 2024      z 11/2023 snížený na    90 %</t>
      </is>
    </oc>
    <nc r="E2" t="inlineStr">
      <is>
        <t>RUD 2025      z 11/2024 snížený na    90 %</t>
      </is>
    </nc>
  </rcc>
  <rfmt sheetId="4" sqref="D11:D12">
    <dxf>
      <fill>
        <patternFill patternType="none">
          <bgColor auto="1"/>
        </patternFill>
      </fill>
    </dxf>
  </rfmt>
  <rcc rId="3973" sId="4" numFmtId="4">
    <nc r="D11">
      <v>2577865</v>
    </nc>
  </rcc>
  <rcc rId="3974" sId="4" numFmtId="4">
    <oc r="D7">
      <v>441285</v>
    </oc>
    <nc r="D7">
      <v>462205</v>
    </nc>
  </rcc>
  <rcc rId="3975" sId="4" numFmtId="4">
    <oc r="D6">
      <v>2333537</v>
    </oc>
    <nc r="D6">
      <v>2624479</v>
    </nc>
  </rcc>
  <rcc rId="3976" sId="4">
    <oc r="D2" t="inlineStr">
      <is>
        <t>RUD  2024                z 11/2023</t>
      </is>
    </oc>
    <nc r="D2" t="inlineStr">
      <is>
        <t>RUD  2025                z 11/2024</t>
      </is>
    </nc>
  </rcc>
  <rcc rId="3977" sId="4">
    <oc r="F2" t="inlineStr">
      <is>
        <t>ROZDÍL          R  2022              k 10/2023</t>
      </is>
    </oc>
    <nc r="F2" t="inlineStr">
      <is>
        <t>ROZDÍL          R  2023              k 10/2024</t>
      </is>
    </nc>
  </rcc>
  <rcc rId="3978" sId="4">
    <oc r="G2" t="inlineStr">
      <is>
        <t xml:space="preserve">Plnění  k 31.10.2023   75 % </t>
      </is>
    </oc>
    <nc r="G2" t="inlineStr">
      <is>
        <t xml:space="preserve">Plnění  k 31.10.2024   75 % </t>
      </is>
    </nc>
  </rcc>
  <rcc rId="3979" sId="4" numFmtId="4">
    <oc r="G3">
      <v>5539189</v>
    </oc>
    <nc r="G3">
      <v>5574835</v>
    </nc>
  </rcc>
  <rcc rId="3980" sId="4" numFmtId="4">
    <oc r="G4">
      <v>3140818</v>
    </oc>
    <nc r="G4">
      <v>2794343</v>
    </nc>
  </rcc>
  <rcc rId="3981" sId="4" numFmtId="4">
    <oc r="G6">
      <v>1765566</v>
    </oc>
    <nc r="G6">
      <v>1960316</v>
    </nc>
  </rcc>
  <rcc rId="3982" sId="4" numFmtId="4">
    <oc r="G7">
      <v>442539</v>
    </oc>
    <nc r="G7">
      <v>476324</v>
    </nc>
  </rcc>
  <rcc rId="3983" sId="4" numFmtId="4">
    <oc r="G8">
      <v>128575</v>
    </oc>
    <nc r="G8">
      <v>124028</v>
    </nc>
  </rcc>
  <rcc rId="3984" sId="4" numFmtId="4">
    <oc r="G5">
      <f>G6+G7+G8</f>
    </oc>
    <nc r="G5">
      <f>G6+G7+G8</f>
    </nc>
  </rcc>
  <rcc rId="3985" sId="4">
    <oc r="H2" t="inlineStr">
      <is>
        <t>Předpoklad plnění 2023         100 % ???</t>
      </is>
    </oc>
    <nc r="H2" t="inlineStr">
      <is>
        <t>Předpoklad plnění 2024         100 % ???</t>
      </is>
    </nc>
  </rcc>
  <rcc rId="3986" sId="4">
    <oc r="A1" t="inlineStr">
      <is>
        <t>RUD 2024</t>
      </is>
    </oc>
    <nc r="A1" t="inlineStr">
      <is>
        <t>RUD 2025</t>
      </is>
    </nc>
  </rcc>
  <rcv guid="{6E7F79E5-3943-4F5D-801C-99C4E9285F85}" action="delete"/>
  <rcv guid="{6E7F79E5-3943-4F5D-801C-99C4E9285F85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D5C3DE-2A79-4D8A-B167-227132033A66}" action="delete"/>
  <rcv guid="{8AD5C3DE-2A79-4D8A-B167-227132033A66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78" sId="1">
    <nc r="I27" t="inlineStr">
      <is>
        <t>Chodníky II. Etapa</t>
      </is>
    </nc>
  </rcc>
  <rcc rId="4279" sId="1">
    <nc r="I31" t="inlineStr">
      <is>
        <t>Nádržka TÚ</t>
      </is>
    </nc>
  </rcc>
  <rcc rId="4280" sId="1">
    <nc r="I57" t="inlineStr">
      <is>
        <t>Fotovoltaika</t>
      </is>
    </nc>
  </rcc>
  <rcc rId="4281" sId="1">
    <nc r="I35" t="inlineStr">
      <is>
        <t>Kaple</t>
      </is>
    </nc>
  </rcc>
  <rcc rId="4282" sId="1">
    <nc r="I11" t="inlineStr">
      <is>
        <t>Příjem z dotací</t>
      </is>
    </nc>
  </rcc>
  <rcv guid="{2C0D5DDD-7F35-48F8-9652-E0ED8409F51A}" action="delete"/>
  <rcv guid="{2C0D5DDD-7F35-48F8-9652-E0ED8409F51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3" sId="1">
    <oc r="B66" t="inlineStr">
      <is>
        <t>Návrh zveřejněn na pevné úřední desce: 1.12.2024</t>
      </is>
    </oc>
    <nc r="B66" t="inlineStr">
      <is>
        <t>Návrh zveřejněn na pevné úřední desce: 29.11.2024</t>
      </is>
    </nc>
  </rcc>
  <rcc rId="4284" sId="1">
    <oc r="B67" t="inlineStr">
      <is>
        <t xml:space="preserve">Návrh zveřejněn na elektronické úřední desce: 1.12.2024             </t>
      </is>
    </oc>
    <nc r="B67" t="inlineStr">
      <is>
        <t xml:space="preserve">Návrh zveřejněn na elektronické úřední desce: 29.11.2024             </t>
      </is>
    </nc>
  </rcc>
  <rcv guid="{2C0D5DDD-7F35-48F8-9652-E0ED8409F51A}" action="delete"/>
  <rcv guid="{2C0D5DDD-7F35-48F8-9652-E0ED8409F51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" start="0" length="2147483647">
    <dxf>
      <font>
        <b/>
      </font>
    </dxf>
  </rfmt>
  <rcc rId="4285" sId="1" numFmtId="4">
    <nc r="E5">
      <v>19370510</v>
    </nc>
  </rcc>
  <rcc rId="4286" sId="1" numFmtId="4">
    <nc r="F5">
      <v>598400</v>
    </nc>
  </rcc>
  <rcc rId="4287" sId="1" numFmtId="4">
    <oc r="G5">
      <v>48786</v>
    </oc>
    <nc r="G5">
      <v>1946918</v>
    </nc>
  </rcc>
  <rcc rId="4288" sId="1" numFmtId="4">
    <oc r="H5">
      <v>48786</v>
    </oc>
    <nc r="H5">
      <v>1977138</v>
    </nc>
  </rcc>
  <rrc rId="4289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4112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NI př. Trans ze st.rozp. v rámci souhr.dot.vztahu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">
        <v>181300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">
        <v>179200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6">
        <v>151080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181300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0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4116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Ost. neinv.př.transféry ze st.rozpočtu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">
        <v>210000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">
        <v>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6">
        <v>144650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144650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1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4121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Neinv.přijaté trans.od obcí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">
        <v>150000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F6">
        <v>120000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6">
        <v>148465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148465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2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4122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Neinvestiční přijaté transféry od krajů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6">
        <v>435975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435975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3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4213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Investiční přijaté trnsfery ze státních fondů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6">
        <v>130112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130112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rc rId="4294" sId="1" ref="A6:XFD6" action="deleteRow">
    <rfmt sheetId="1" xfDxf="1" sqref="A6:XFD6" start="0" length="0">
      <dxf>
        <font>
          <name val="Times New Roman"/>
          <family val="1"/>
        </font>
      </dxf>
    </rfmt>
    <rfmt sheetId="1" sqref="A6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>
        <v>4216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" t="inlineStr">
        <is>
          <t>Ostatn investičníá transféry ze SR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6">
        <v>9143955</v>
      </nc>
      <n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6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6">
        <v>887850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6">
        <v>887850</v>
      </nc>
      <n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6" t="inlineStr">
        <is>
          <t>Příjem z dotací</t>
        </is>
      </nc>
      <n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ndxf>
    </rcc>
    <rfmt sheetId="1" sqref="J6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6" start="0" length="0">
      <dxf>
        <font>
          <sz val="20"/>
          <name val="Times New Roman"/>
          <family val="1"/>
        </font>
        <numFmt numFmtId="164" formatCode="#,##0.00\ _K_č"/>
      </dxf>
    </rfmt>
    <rfmt sheetId="1" sqref="L6" start="0" length="0">
      <dxf>
        <font>
          <sz val="20"/>
          <name val="Times New Roman"/>
          <family val="1"/>
        </font>
        <numFmt numFmtId="164" formatCode="#,##0.00\ _K_č"/>
      </dxf>
    </rfmt>
    <rfmt sheetId="1" sqref="M6" start="0" length="0">
      <dxf>
        <font>
          <sz val="20"/>
          <name val="Times New Roman"/>
          <family val="1"/>
        </font>
        <numFmt numFmtId="164" formatCode="#,##0.00\ _K_č"/>
      </dxf>
    </rfmt>
    <rfmt sheetId="1" sqref="N6" start="0" length="0">
      <dxf>
        <font>
          <sz val="20"/>
          <name val="Times New Roman"/>
          <family val="1"/>
        </font>
      </dxf>
    </rfmt>
  </rrc>
  <rcc rId="4295" sId="1">
    <oc r="C5">
      <v>4111</v>
    </oc>
    <nc r="C5" t="inlineStr">
      <is>
        <t>4xxx</t>
      </is>
    </nc>
  </rcc>
  <rcc rId="4296" sId="1">
    <oc r="D5" t="inlineStr">
      <is>
        <t>NI př. trans ze všeobecné pokl. správy  stát. rozpočtu</t>
      </is>
    </oc>
    <nc r="D5" t="inlineStr">
      <is>
        <t>PŘIJATÉ TRANSFERY CELKEM</t>
      </is>
    </nc>
  </rcc>
  <rfmt sheetId="1" sqref="D5" start="0" length="2147483647">
    <dxf>
      <font>
        <name val="Cambria"/>
      </font>
    </dxf>
  </rfmt>
  <rfmt sheetId="1" sqref="D5" start="0" length="2147483647">
    <dxf>
      <font>
        <sz val="22"/>
      </font>
    </dxf>
  </rfmt>
  <rcc rId="4297" sId="1">
    <oc r="I21" t="inlineStr">
      <is>
        <t>Chodníky II. Etapa</t>
      </is>
    </oc>
    <nc r="I21"/>
  </rcc>
  <rcc rId="4298" sId="1">
    <oc r="I25" t="inlineStr">
      <is>
        <t>Nádržka TÚ</t>
      </is>
    </oc>
    <nc r="I25"/>
  </rcc>
  <rcc rId="4299" sId="1">
    <oc r="I29" t="inlineStr">
      <is>
        <t>Kaple</t>
      </is>
    </oc>
    <nc r="I29"/>
  </rcc>
  <rcc rId="4300" sId="1">
    <oc r="I51" t="inlineStr">
      <is>
        <t>Fotovoltaika</t>
      </is>
    </oc>
    <nc r="I51"/>
  </rcc>
  <rcv guid="{2C0D5DDD-7F35-48F8-9652-E0ED8409F51A}" action="delete"/>
  <rcv guid="{2C0D5DDD-7F35-48F8-9652-E0ED8409F51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C0D5DDD-7F35-48F8-9652-E0ED8409F51A}" action="delete"/>
  <rcv guid="{2C0D5DDD-7F35-48F8-9652-E0ED8409F51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D5C3DE-2A79-4D8A-B167-227132033A66}" action="delete"/>
  <rcv guid="{8AD5C3DE-2A79-4D8A-B167-227132033A66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1" sId="1" numFmtId="4">
    <oc r="E5">
      <v>19370510</v>
    </oc>
    <nc r="E5">
      <v>9685255</v>
    </nc>
  </rcc>
  <rcc rId="4302" sId="1" numFmtId="4">
    <oc r="F5">
      <v>598400</v>
    </oc>
    <nc r="F5">
      <v>299200</v>
    </nc>
  </rcc>
  <rcv guid="{2C0D5DDD-7F35-48F8-9652-E0ED8409F51A}" action="delete"/>
  <rcv guid="{2C0D5DDD-7F35-48F8-9652-E0ED8409F51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90" sId="1" numFmtId="4">
    <nc r="I6">
      <v>181300</v>
    </nc>
  </rcc>
  <rcc rId="4091" sId="1" numFmtId="4">
    <nc r="I55">
      <v>20038</v>
    </nc>
  </rcc>
  <rcc rId="4092" sId="1" numFmtId="4">
    <nc r="I56">
      <v>172860</v>
    </nc>
  </rcc>
  <rcv guid="{8AD5C3DE-2A79-4D8A-B167-227132033A66}" action="delete"/>
  <rcv guid="{8AD5C3DE-2A79-4D8A-B167-227132033A6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4">
    <dxf>
      <fill>
        <patternFill>
          <bgColor rgb="FFFFFF99"/>
        </patternFill>
      </fill>
    </dxf>
  </rfmt>
  <rcc rId="4093" sId="1" numFmtId="4">
    <oc r="H4">
      <v>14500000</v>
    </oc>
    <nc r="H4"/>
  </rcc>
  <rcc rId="4094" sId="1" numFmtId="4">
    <oc r="H5">
      <v>25223</v>
    </oc>
    <nc r="H5"/>
  </rcc>
  <rcc rId="4095" sId="1" numFmtId="4">
    <oc r="H7">
      <v>1080000</v>
    </oc>
    <nc r="H7"/>
  </rcc>
  <rcc rId="4096" sId="1" numFmtId="4">
    <oc r="H8">
      <v>120000</v>
    </oc>
    <nc r="H8"/>
  </rcc>
  <rcc rId="4097" sId="1" numFmtId="4">
    <oc r="H9">
      <v>161323</v>
    </oc>
    <nc r="H9"/>
  </rcc>
  <rcc rId="4098" sId="1" numFmtId="4">
    <oc r="H10">
      <v>732387</v>
    </oc>
    <nc r="H10"/>
  </rcc>
  <rcc rId="4099" sId="1" numFmtId="4">
    <oc r="H12">
      <v>73262</v>
    </oc>
    <nc r="H12"/>
  </rcc>
  <rcc rId="4100" sId="1" numFmtId="4">
    <oc r="H14">
      <v>13400</v>
    </oc>
    <nc r="H14"/>
  </rcc>
  <rcc rId="4101" sId="1" numFmtId="4">
    <oc r="H15">
      <v>270000</v>
    </oc>
    <nc r="H15"/>
  </rcc>
  <rcc rId="4102" sId="1" numFmtId="4">
    <oc r="H16">
      <v>10000</v>
    </oc>
    <nc r="H16"/>
  </rcc>
  <rcc rId="4103" sId="1" numFmtId="4">
    <oc r="H17">
      <v>180000</v>
    </oc>
    <nc r="H17"/>
  </rcc>
  <rcc rId="4104" sId="1" numFmtId="4">
    <oc r="H18">
      <v>180000</v>
    </oc>
    <nc r="H18"/>
  </rcc>
  <rcc rId="4105" sId="1" numFmtId="4">
    <oc r="H19">
      <v>95000</v>
    </oc>
    <nc r="H19"/>
  </rcc>
  <rcc rId="4106" sId="1" numFmtId="4">
    <oc r="H20">
      <v>200000</v>
    </oc>
    <nc r="H20"/>
  </rcc>
  <rcc rId="4107" sId="1" numFmtId="4">
    <oc r="H21">
      <v>1000</v>
    </oc>
    <nc r="H21"/>
  </rcc>
  <rcc rId="4108" sId="1" numFmtId="4">
    <oc r="H22">
      <v>1269000</v>
    </oc>
    <nc r="H22"/>
  </rcc>
  <rcc rId="4109" sId="1">
    <oc r="H23">
      <f>SUM(H4:H22)</f>
    </oc>
    <nc r="H23"/>
  </rcc>
  <rfmt sheetId="1" sqref="H6">
    <dxf>
      <fill>
        <patternFill patternType="none">
          <bgColor auto="1"/>
        </patternFill>
      </fill>
    </dxf>
  </rfmt>
  <rfmt sheetId="1" sqref="H25">
    <dxf>
      <fill>
        <patternFill patternType="none">
          <bgColor auto="1"/>
        </patternFill>
      </fill>
    </dxf>
  </rfmt>
  <rfmt sheetId="1" sqref="H25">
    <dxf>
      <fill>
        <patternFill>
          <bgColor auto="1"/>
        </patternFill>
      </fill>
    </dxf>
  </rfmt>
  <rcc rId="4110" sId="1" numFmtId="4">
    <oc r="H26">
      <v>30000</v>
    </oc>
    <nc r="H26"/>
  </rcc>
  <rcc rId="4111" sId="1" numFmtId="4">
    <oc r="H27">
      <v>800000</v>
    </oc>
    <nc r="H27"/>
  </rcc>
  <rcc rId="4112" sId="1" numFmtId="4">
    <oc r="H28">
      <v>78000</v>
    </oc>
    <nc r="H28"/>
  </rcc>
  <rcc rId="4113" sId="1" numFmtId="4">
    <oc r="H29">
      <v>200000</v>
    </oc>
    <nc r="H29"/>
  </rcc>
  <rcc rId="4114" sId="1" numFmtId="4">
    <oc r="H30">
      <v>10000</v>
    </oc>
    <nc r="H30"/>
  </rcc>
  <rcc rId="4115" sId="1" numFmtId="4">
    <oc r="H31">
      <v>2550000</v>
    </oc>
    <nc r="H31"/>
  </rcc>
  <rcc rId="4116" sId="1" numFmtId="4">
    <oc r="H32">
      <v>0</v>
    </oc>
    <nc r="H32"/>
  </rcc>
  <rcc rId="4117" sId="1" numFmtId="4">
    <oc r="H33">
      <v>35000</v>
    </oc>
    <nc r="H33"/>
  </rcc>
  <rcc rId="4118" sId="1" numFmtId="4">
    <oc r="H34">
      <v>0</v>
    </oc>
    <nc r="H34"/>
  </rcc>
  <rcc rId="4119" sId="1" numFmtId="4">
    <oc r="H35">
      <v>0</v>
    </oc>
    <nc r="H35"/>
  </rcc>
  <rcc rId="4120" sId="1" numFmtId="4">
    <oc r="H36">
      <v>740000</v>
    </oc>
    <nc r="H36"/>
  </rcc>
  <rcc rId="4121" sId="1" numFmtId="4">
    <oc r="H37">
      <v>585000</v>
    </oc>
    <nc r="H37"/>
  </rcc>
  <rcc rId="4122" sId="1" numFmtId="4">
    <oc r="H38">
      <v>30000</v>
    </oc>
    <nc r="H38"/>
  </rcc>
  <rcc rId="4123" sId="1" numFmtId="4">
    <oc r="H39">
      <v>950000</v>
    </oc>
    <nc r="H39"/>
  </rcc>
  <rcc rId="4124" sId="1" numFmtId="4">
    <oc r="H40">
      <v>40000</v>
    </oc>
    <nc r="H40"/>
  </rcc>
  <rcc rId="4125" sId="1" numFmtId="4">
    <oc r="H41">
      <v>800000</v>
    </oc>
    <nc r="H41"/>
  </rcc>
  <rcc rId="4126" sId="1" numFmtId="4">
    <oc r="H42">
      <v>100</v>
    </oc>
    <nc r="H42"/>
  </rcc>
  <rcc rId="4127" sId="1" numFmtId="4">
    <oc r="H43">
      <v>0</v>
    </oc>
    <nc r="H43"/>
  </rcc>
  <rcc rId="4128" sId="1" numFmtId="4">
    <oc r="H44">
      <v>1500000</v>
    </oc>
    <nc r="H44"/>
  </rcc>
  <rcc rId="4129" sId="1" numFmtId="4">
    <oc r="H45">
      <v>350000</v>
    </oc>
    <nc r="H45"/>
  </rcc>
  <rcc rId="4130" sId="1" numFmtId="4">
    <oc r="H46">
      <v>500000</v>
    </oc>
    <nc r="H46"/>
  </rcc>
  <rcc rId="4131" sId="1" numFmtId="4">
    <oc r="H47">
      <v>0</v>
    </oc>
    <nc r="H47"/>
  </rcc>
  <rcc rId="4132" sId="1" numFmtId="4">
    <oc r="H48">
      <v>149000</v>
    </oc>
    <nc r="H48"/>
  </rcc>
  <rcc rId="4133" sId="1" numFmtId="4">
    <oc r="H49">
      <v>2200000</v>
    </oc>
    <nc r="H49"/>
  </rcc>
  <rcc rId="4134" sId="1" numFmtId="4">
    <oc r="H50">
      <v>0</v>
    </oc>
    <nc r="H50"/>
  </rcc>
  <rcc rId="4135" sId="1" numFmtId="4">
    <oc r="H51">
      <v>0</v>
    </oc>
    <nc r="H51"/>
  </rcc>
  <rcc rId="4136" sId="1" numFmtId="4">
    <oc r="H52">
      <v>0</v>
    </oc>
    <nc r="H52"/>
  </rcc>
  <rcc rId="4137" sId="1" numFmtId="4">
    <oc r="H53">
      <v>1000000</v>
    </oc>
    <nc r="H53"/>
  </rcc>
  <rcc rId="4138" sId="1" numFmtId="4">
    <oc r="H54">
      <v>1340000</v>
    </oc>
    <nc r="H54"/>
  </rcc>
  <rcc rId="4139" sId="1" numFmtId="4">
    <oc r="H57">
      <v>2250000</v>
    </oc>
    <nc r="H57"/>
  </rcc>
  <rcc rId="4140" sId="1" numFmtId="4">
    <oc r="H58">
      <v>2610</v>
    </oc>
    <nc r="H58"/>
  </rcc>
  <rcc rId="4141" sId="1" numFmtId="4">
    <oc r="H59">
      <v>78072</v>
    </oc>
    <nc r="H59"/>
  </rcc>
  <rcc rId="4142" sId="1">
    <oc r="H60">
      <f>SUM(H25:H59)</f>
    </oc>
    <nc r="H60"/>
  </rcc>
  <rcc rId="4143" sId="1" numFmtId="4">
    <oc r="I55">
      <v>20038</v>
    </oc>
    <nc r="I55"/>
  </rcc>
  <rcc rId="4144" sId="1" numFmtId="4">
    <oc r="I56">
      <v>172860</v>
    </oc>
    <nc r="I56"/>
  </rcc>
  <rfmt sheetId="1" sqref="H55">
    <dxf>
      <fill>
        <patternFill patternType="none">
          <bgColor auto="1"/>
        </patternFill>
      </fill>
    </dxf>
  </rfmt>
  <rfmt sheetId="1" sqref="H56">
    <dxf>
      <fill>
        <patternFill patternType="none">
          <bgColor auto="1"/>
        </patternFill>
      </fill>
    </dxf>
  </rfmt>
  <rfmt sheetId="1" sqref="H56">
    <dxf>
      <fill>
        <patternFill>
          <bgColor auto="1"/>
        </patternFill>
      </fill>
    </dxf>
  </rfmt>
  <rfmt sheetId="1" sqref="H56">
    <dxf>
      <fill>
        <patternFill>
          <bgColor auto="1"/>
        </patternFill>
      </fill>
    </dxf>
  </rfmt>
  <rfmt sheetId="1" sqref="H56">
    <dxf>
      <fill>
        <patternFill>
          <bgColor auto="1"/>
        </patternFill>
      </fill>
    </dxf>
  </rfmt>
  <rcc rId="4145" sId="1" numFmtId="4">
    <oc r="I6">
      <v>181300</v>
    </oc>
    <nc r="I6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4146" sheetId="5" name="[2025 ROZPOČET návrh-k vyvěšení k 11-24.xlsx]List1" sheetPosition="1"/>
  <ris rId="4147" sheetId="6" name="[2025 ROZPOČET návrh-k vyvěšení k 11-24.xlsx]DOTACE 2025" sheetPosition="5"/>
  <rcc rId="4148" sId="6">
    <nc r="A1" t="inlineStr">
      <is>
        <t>DOTACE  2025</t>
      </is>
    </nc>
  </rcc>
  <rrc rId="4149" sId="6" eol="1" ref="A4:XFD4" action="insertRow"/>
  <rcc rId="4150" sId="6">
    <nc r="A4" t="inlineStr">
      <is>
        <t>Chodníky</t>
      </is>
    </nc>
  </rcc>
  <rcc rId="4151" sId="6">
    <nc r="B3" t="inlineStr">
      <is>
        <t>celkem</t>
      </is>
    </nc>
  </rcc>
  <rcc rId="4152" sId="6">
    <nc r="C3" t="inlineStr">
      <is>
        <t>dotace</t>
      </is>
    </nc>
  </rcc>
  <rcc rId="4153" sId="6">
    <nc r="B4">
      <v>1198548.71</v>
    </nc>
  </rcc>
  <rfmt sheetId="6" sqref="B1:B1048576">
    <dxf>
      <numFmt numFmtId="2" formatCode="0.00"/>
    </dxf>
  </rfmt>
  <rfmt sheetId="6" sqref="B1:B1048576">
    <dxf>
      <numFmt numFmtId="4" formatCode="#,##0.00"/>
    </dxf>
  </rfmt>
  <rfmt sheetId="6" sqref="C1:C1048576">
    <dxf>
      <numFmt numFmtId="2" formatCode="0.00"/>
    </dxf>
  </rfmt>
  <rfmt sheetId="6" sqref="C1:C1048576">
    <dxf>
      <numFmt numFmtId="4" formatCode="#,##0.00"/>
    </dxf>
  </rfmt>
  <rcc rId="4154" sId="6" numFmtId="4">
    <nc r="B6">
      <v>2812595</v>
    </nc>
  </rcc>
  <rcc rId="4155" sId="6" numFmtId="4">
    <nc r="C6">
      <v>2671965</v>
    </nc>
  </rcc>
  <rcc rId="4156" sId="6">
    <nc r="A8" t="inlineStr">
      <is>
        <t>Nádrž TÚ</t>
      </is>
    </nc>
  </rcc>
  <rcc rId="4157" sId="6">
    <nc r="A6" t="inlineStr">
      <is>
        <t>Kaple KO</t>
      </is>
    </nc>
  </rcc>
  <rcc rId="4158" sId="6" numFmtId="4">
    <nc r="B8">
      <v>3871848.3</v>
    </nc>
  </rcc>
  <rcc rId="4159" sId="6" numFmtId="4">
    <nc r="C8">
      <v>3677542.81</v>
    </nc>
  </rcc>
  <rcc rId="4160" sId="6">
    <nc r="A10" t="inlineStr">
      <is>
        <t>Fotovoltaika</t>
      </is>
    </nc>
  </rcc>
  <rcc rId="4161" sId="6" numFmtId="4">
    <nc r="B10">
      <v>1655826</v>
    </nc>
  </rcc>
  <rfmt sheetId="6" sqref="A1:C1" start="0" length="2147483647">
    <dxf>
      <font>
        <b/>
      </font>
    </dxf>
  </rfmt>
  <rfmt sheetId="6" sqref="A1:C1" start="0" length="2147483647">
    <dxf>
      <font>
        <b val="0"/>
      </font>
    </dxf>
  </rfmt>
  <rcc rId="4162" sId="6" numFmtId="4">
    <nc r="C4">
      <v>1138621.28</v>
    </nc>
  </rcc>
  <rcc rId="4163" sId="6">
    <nc r="A12" t="inlineStr">
      <is>
        <t>CELKEM 2025</t>
      </is>
    </nc>
  </rcc>
  <rcc rId="4164" sId="6">
    <nc r="B12">
      <f>B4+B6+B8+B10</f>
    </nc>
  </rcc>
  <rcc rId="4165" sId="6">
    <nc r="C12">
      <f>C4+C6+C8+C10</f>
    </nc>
  </rcc>
  <rcc rId="4166" sId="6" numFmtId="4">
    <nc r="C10">
      <v>0</v>
    </nc>
  </rcc>
  <rcv guid="{8AD5C3DE-2A79-4D8A-B167-227132033A66}" action="delete"/>
  <rcv guid="{8AD5C3DE-2A79-4D8A-B167-227132033A66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4" start="0" length="0">
    <dxf>
      <border>
        <left style="thin">
          <color indexed="64"/>
        </left>
      </border>
    </dxf>
  </rfmt>
  <rfmt sheetId="6" sqref="A4:C4" start="0" length="0">
    <dxf>
      <border>
        <top style="thin">
          <color indexed="64"/>
        </top>
      </border>
    </dxf>
  </rfmt>
  <rfmt sheetId="6" sqref="C4" start="0" length="0">
    <dxf>
      <border>
        <right style="thin">
          <color indexed="64"/>
        </right>
      </border>
    </dxf>
  </rfmt>
  <rfmt sheetId="6" sqref="A4:C4" start="0" length="0">
    <dxf>
      <border>
        <bottom style="thin">
          <color indexed="64"/>
        </bottom>
      </border>
    </dxf>
  </rfmt>
  <rfmt sheetId="6" sqref="A4:C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A8" start="0" length="0">
    <dxf>
      <border>
        <left style="thin">
          <color indexed="64"/>
        </left>
      </border>
    </dxf>
  </rfmt>
  <rfmt sheetId="6" sqref="A8:C8" start="0" length="0">
    <dxf>
      <border>
        <top style="thin">
          <color indexed="64"/>
        </top>
      </border>
    </dxf>
  </rfmt>
  <rfmt sheetId="6" sqref="C8" start="0" length="0">
    <dxf>
      <border>
        <right style="thin">
          <color indexed="64"/>
        </right>
      </border>
    </dxf>
  </rfmt>
  <rfmt sheetId="6" sqref="A8:C8" start="0" length="0">
    <dxf>
      <border>
        <bottom style="thin">
          <color indexed="64"/>
        </bottom>
      </border>
    </dxf>
  </rfmt>
  <rfmt sheetId="6" sqref="A8:C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A8:C8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6" sqref="A8:C8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6" sqref="A10" start="0" length="0">
    <dxf>
      <border>
        <left style="thin">
          <color indexed="64"/>
        </left>
      </border>
    </dxf>
  </rfmt>
  <rfmt sheetId="6" sqref="A10:C10" start="0" length="0">
    <dxf>
      <border>
        <top style="thin">
          <color indexed="64"/>
        </top>
      </border>
    </dxf>
  </rfmt>
  <rfmt sheetId="6" sqref="C10" start="0" length="0">
    <dxf>
      <border>
        <right style="thin">
          <color indexed="64"/>
        </right>
      </border>
    </dxf>
  </rfmt>
  <rfmt sheetId="6" sqref="A10:C10" start="0" length="0">
    <dxf>
      <border>
        <bottom style="thin">
          <color indexed="64"/>
        </bottom>
      </border>
    </dxf>
  </rfmt>
  <rfmt sheetId="6" sqref="A10:C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A10:C10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6" sqref="A12" start="0" length="0">
    <dxf>
      <border>
        <left style="thin">
          <color indexed="64"/>
        </left>
      </border>
    </dxf>
  </rfmt>
  <rfmt sheetId="6" sqref="A12:C12" start="0" length="0">
    <dxf>
      <border>
        <top style="thin">
          <color indexed="64"/>
        </top>
      </border>
    </dxf>
  </rfmt>
  <rfmt sheetId="6" sqref="C12" start="0" length="0">
    <dxf>
      <border>
        <right style="thin">
          <color indexed="64"/>
        </right>
      </border>
    </dxf>
  </rfmt>
  <rfmt sheetId="6" sqref="A12:C12" start="0" length="0">
    <dxf>
      <border>
        <bottom style="thin">
          <color indexed="64"/>
        </bottom>
      </border>
    </dxf>
  </rfmt>
  <rfmt sheetId="6" sqref="A12:C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A12:C12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6" sqref="B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B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B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C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C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167" sId="6">
    <oc r="A1" t="inlineStr">
      <is>
        <t>DOTACE  2025</t>
      </is>
    </oc>
    <nc r="A1"/>
  </rcc>
  <rcc rId="4168" sId="6">
    <nc r="B1" t="inlineStr">
      <is>
        <t>DOTACE 2025</t>
      </is>
    </nc>
  </rcc>
  <rfmt sheetId="6" sqref="A1:A12" start="0" length="0">
    <dxf>
      <border>
        <left style="medium">
          <color indexed="64"/>
        </left>
      </border>
    </dxf>
  </rfmt>
  <rfmt sheetId="6" sqref="A1:C1" start="0" length="0">
    <dxf>
      <border>
        <top style="medium">
          <color indexed="64"/>
        </top>
      </border>
    </dxf>
  </rfmt>
  <rfmt sheetId="6" sqref="C1:C12" start="0" length="0">
    <dxf>
      <border>
        <right style="medium">
          <color indexed="64"/>
        </right>
      </border>
    </dxf>
  </rfmt>
  <rfmt sheetId="6" sqref="A12:C12" start="0" length="0">
    <dxf>
      <border>
        <bottom style="medium">
          <color indexed="64"/>
        </bottom>
      </border>
    </dxf>
  </rfmt>
  <rfmt sheetId="6" sqref="A1:C1" start="0" length="0">
    <dxf>
      <border>
        <bottom style="medium">
          <color indexed="64"/>
        </bottom>
      </border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B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B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A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A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C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6" sqref="A2:A12" start="0" length="0">
    <dxf>
      <border>
        <left style="medium">
          <color indexed="64"/>
        </left>
      </border>
    </dxf>
  </rfmt>
  <rfmt sheetId="6" sqref="C2:C12" start="0" length="0">
    <dxf>
      <border>
        <right style="medium">
          <color indexed="64"/>
        </right>
      </border>
    </dxf>
  </rfmt>
  <rfmt sheetId="6" sqref="A12:C12" start="0" length="0">
    <dxf>
      <border>
        <top style="medium">
          <color indexed="64"/>
        </top>
      </border>
    </dxf>
  </rfmt>
  <rfmt sheetId="6" sqref="A1:C12" start="0" length="2147483647">
    <dxf>
      <font>
        <sz val="16"/>
      </font>
    </dxf>
  </rfmt>
  <rcv guid="{8AD5C3DE-2A79-4D8A-B167-227132033A66}" action="delete"/>
  <rcv guid="{8AD5C3DE-2A79-4D8A-B167-227132033A6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9" sId="6">
    <nc r="E3" t="inlineStr">
      <is>
        <t>§</t>
      </is>
    </nc>
  </rcc>
  <rcc rId="4170" sId="6">
    <nc r="E4">
      <v>2219</v>
    </nc>
  </rcc>
  <rcc rId="4171" sId="6">
    <nc r="E6">
      <v>3326</v>
    </nc>
  </rcc>
  <rcc rId="4172" sId="6">
    <nc r="E8">
      <v>2339</v>
    </nc>
  </rcc>
  <rcc rId="4173" sId="6">
    <nc r="E10">
      <v>6171</v>
    </nc>
  </rcc>
  <rfmt sheetId="6" sqref="E1:E1048576">
    <dxf>
      <alignment horizontal="center"/>
    </dxf>
  </rfmt>
  <rfmt sheetId="6" sqref="E1:E1048576">
    <dxf>
      <alignment horizontal="general"/>
    </dxf>
  </rfmt>
  <rfmt sheetId="6" sqref="E1:E1048576">
    <dxf>
      <alignment horizontal="center"/>
    </dxf>
  </rfmt>
  <rfmt sheetId="6" sqref="E1:E1048576">
    <dxf>
      <alignment horizontal="general"/>
    </dxf>
  </rfmt>
  <rfmt sheetId="6" sqref="E1:E1048576">
    <dxf>
      <alignment horizontal="center"/>
    </dxf>
  </rfmt>
  <rcv guid="{8AD5C3DE-2A79-4D8A-B167-227132033A66}" action="delete"/>
  <rcv guid="{8AD5C3DE-2A79-4D8A-B167-227132033A6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4" sId="1" numFmtId="4">
    <nc r="H26">
      <v>150000</v>
    </nc>
  </rcc>
  <rcc rId="4175" sId="1" numFmtId="4">
    <nc r="H27">
      <v>653480</v>
    </nc>
  </rcc>
  <rcc rId="4176" sId="1" numFmtId="4">
    <nc r="H28">
      <v>50000</v>
    </nc>
  </rcc>
  <rcc rId="4177" sId="1" numFmtId="4">
    <nc r="H29">
      <v>257780</v>
    </nc>
  </rcc>
  <rcc rId="4178" sId="1" numFmtId="4">
    <nc r="H30">
      <v>50000</v>
    </nc>
  </rcc>
  <rcc rId="4179" sId="1" numFmtId="4">
    <nc r="H33">
      <v>40000</v>
    </nc>
  </rcc>
  <rcc rId="4180" sId="1" numFmtId="4">
    <nc r="H34">
      <v>0</v>
    </nc>
  </rcc>
  <rcc rId="4181" sId="1" numFmtId="4">
    <nc r="H35">
      <v>250000</v>
    </nc>
  </rcc>
  <rcc rId="4182" sId="1" numFmtId="4">
    <nc r="H36">
      <v>620000</v>
    </nc>
  </rcc>
  <rcc rId="4183" sId="1" numFmtId="4">
    <nc r="H37">
      <v>197000</v>
    </nc>
  </rcc>
  <rcc rId="4184" sId="1" numFmtId="4">
    <nc r="H38">
      <v>10000</v>
    </nc>
  </rcc>
  <rcc rId="4185" sId="1" numFmtId="4">
    <nc r="H39">
      <v>750000</v>
    </nc>
  </rcc>
  <rcc rId="4186" sId="1" numFmtId="4">
    <nc r="H40">
      <v>53784</v>
    </nc>
  </rcc>
  <rcc rId="4187" sId="1" numFmtId="4">
    <nc r="H41">
      <v>800000</v>
    </nc>
  </rcc>
  <rcc rId="4188" sId="1" numFmtId="4">
    <nc r="H42">
      <v>6000</v>
    </nc>
  </rcc>
  <rcc rId="4189" sId="1" numFmtId="4">
    <nc r="H43">
      <v>0</v>
    </nc>
  </rcc>
  <rcc rId="4190" sId="1" numFmtId="4">
    <nc r="H44">
      <v>1400000</v>
    </nc>
  </rcc>
  <rcc rId="4191" sId="1" numFmtId="4">
    <nc r="H45">
      <v>400000</v>
    </nc>
  </rcc>
  <rcc rId="4192" sId="1" numFmtId="4">
    <nc r="H46">
      <v>700000</v>
    </nc>
  </rcc>
  <rcc rId="4193" sId="1" numFmtId="4">
    <nc r="H47">
      <v>0</v>
    </nc>
  </rcc>
  <rcc rId="4194" sId="1" numFmtId="4">
    <nc r="H48">
      <v>135000</v>
    </nc>
  </rcc>
  <rcc rId="4195" sId="1" numFmtId="4">
    <nc r="H49">
      <v>2300000</v>
    </nc>
  </rcc>
  <rcc rId="4196" sId="1" numFmtId="4">
    <nc r="H50">
      <v>0</v>
    </nc>
  </rcc>
  <rcc rId="4197" sId="1" numFmtId="4">
    <nc r="H51">
      <v>0</v>
    </nc>
  </rcc>
  <rcc rId="4198" sId="1" numFmtId="4">
    <nc r="H52">
      <v>0</v>
    </nc>
  </rcc>
  <rcc rId="4199" sId="1" numFmtId="4">
    <nc r="H53">
      <v>780000</v>
    </nc>
  </rcc>
  <rcc rId="4200" sId="1" numFmtId="4">
    <nc r="H54">
      <v>1400000</v>
    </nc>
  </rcc>
  <rcc rId="4201" sId="1" numFmtId="4">
    <oc r="H56">
      <v>172860</v>
    </oc>
    <nc r="H56">
      <v>17286</v>
    </nc>
  </rcc>
  <rcc rId="4202" sId="1" numFmtId="4">
    <nc r="H57">
      <v>3200000</v>
    </nc>
  </rcc>
  <rcc rId="4203" sId="1" numFmtId="4">
    <nc r="H58">
      <v>5000</v>
    </nc>
  </rcc>
  <rcc rId="4204" sId="1" numFmtId="4">
    <nc r="H59">
      <v>80000</v>
    </nc>
  </rcc>
  <rcc rId="4205" sId="1" numFmtId="4">
    <nc r="H13">
      <v>31191</v>
    </nc>
  </rcc>
  <rcc rId="4206" sId="1" numFmtId="4">
    <oc r="G13">
      <v>-240748</v>
    </oc>
    <nc r="G13">
      <v>31191</v>
    </nc>
  </rcc>
  <rcc rId="4207" sId="1" numFmtId="4">
    <nc r="H31">
      <v>3000000</v>
    </nc>
  </rcc>
  <rcc rId="4208" sId="1" numFmtId="4">
    <nc r="H21">
      <v>1000</v>
    </nc>
  </rcc>
  <rcc rId="4209" sId="1" numFmtId="4">
    <nc r="H20">
      <v>150000</v>
    </nc>
  </rcc>
  <rcc rId="4210" sId="1" numFmtId="4">
    <nc r="H19">
      <v>95000</v>
    </nc>
  </rcc>
  <rcc rId="4211" sId="1" numFmtId="4">
    <nc r="H18">
      <v>217000</v>
    </nc>
  </rcc>
  <rcc rId="4212" sId="1" numFmtId="4">
    <nc r="H22">
      <v>0</v>
    </nc>
  </rcc>
  <rcc rId="4213" sId="1" numFmtId="4">
    <nc r="H17">
      <v>62000</v>
    </nc>
  </rcc>
  <rcc rId="4214" sId="1" numFmtId="4">
    <nc r="H16">
      <v>8000</v>
    </nc>
  </rcc>
  <rcc rId="4215" sId="1" numFmtId="4">
    <nc r="H15">
      <v>326000</v>
    </nc>
  </rcc>
  <rcc rId="4216" sId="1" numFmtId="4">
    <nc r="H14">
      <v>10000</v>
    </nc>
  </rcc>
  <rcc rId="4217" sId="1" numFmtId="4">
    <nc r="H7">
      <v>144650</v>
    </nc>
  </rcc>
  <rcc rId="4218" sId="1" numFmtId="4">
    <nc r="H8">
      <v>148465</v>
    </nc>
  </rcc>
  <rcc rId="4219" sId="1" numFmtId="4">
    <nc r="H9">
      <v>435975</v>
    </nc>
  </rcc>
  <rcc rId="4220" sId="1" numFmtId="4">
    <nc r="H10">
      <v>130112</v>
    </nc>
  </rcc>
  <rcc rId="4221" sId="1" numFmtId="4">
    <nc r="H11">
      <v>887850</v>
    </nc>
  </rcc>
  <rcc rId="4222" sId="1" numFmtId="4">
    <nc r="H5">
      <v>48786</v>
    </nc>
  </rcc>
  <rcc rId="4223" sId="1" numFmtId="4">
    <nc r="H4">
      <v>14500000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24" sId="1">
    <nc r="H60">
      <f>SUM(H25:H59)</f>
    </nc>
  </rcc>
  <rcc rId="4225" sId="1">
    <nc r="H23">
      <f>SUM(H4:H22)</f>
    </nc>
  </rcc>
  <rcc rId="4226" sId="1" numFmtId="4">
    <nc r="E21">
      <v>800</v>
    </nc>
  </rcc>
  <rcc rId="4227" sId="1" numFmtId="4">
    <nc r="E19">
      <v>95000</v>
    </nc>
  </rcc>
  <rcc rId="4228" sId="1" numFmtId="4">
    <nc r="E18">
      <v>200000</v>
    </nc>
  </rcc>
  <rcc rId="4229" sId="1" numFmtId="4">
    <nc r="E17">
      <v>50000</v>
    </nc>
  </rcc>
  <rcc rId="4230" sId="1" numFmtId="4">
    <nc r="E16">
      <v>10000</v>
    </nc>
  </rcc>
  <rcc rId="4231" sId="1" numFmtId="4">
    <nc r="E15">
      <v>350000</v>
    </nc>
  </rcc>
  <rcc rId="4232" sId="1" numFmtId="4">
    <nc r="E14">
      <v>19000</v>
    </nc>
  </rcc>
  <rcc rId="4233" sId="1" numFmtId="4">
    <nc r="E8">
      <v>150000</v>
    </nc>
  </rcc>
  <rcc rId="4234" sId="1" numFmtId="4">
    <nc r="E7">
      <v>210000</v>
    </nc>
  </rcc>
  <rcc rId="4235" sId="1" numFmtId="4">
    <nc r="E25">
      <v>17000</v>
    </nc>
  </rcc>
  <rcc rId="4236" sId="1" numFmtId="4">
    <nc r="E28">
      <v>100000</v>
    </nc>
  </rcc>
  <rcc rId="4237" sId="1" numFmtId="4">
    <nc r="E29">
      <v>187000</v>
    </nc>
  </rcc>
  <rcc rId="4238" sId="1" numFmtId="4">
    <nc r="E30">
      <v>50000</v>
    </nc>
  </rcc>
  <rcc rId="4239" sId="1" numFmtId="4">
    <nc r="E31">
      <v>1500000</v>
    </nc>
  </rcc>
  <rrc rId="4240" sId="1" ref="A32:XFD32" action="deleteRow">
    <rfmt sheetId="1" xfDxf="1" sqref="A32:XFD32" start="0" length="0">
      <dxf>
        <font>
          <name val="Times New Roman"/>
          <family val="1"/>
        </font>
      </dxf>
    </rfmt>
    <rfmt sheetId="1" sqref="A32" start="0" length="0">
      <dxf>
        <font>
          <sz val="1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32">
        <v>3117</v>
      </nc>
      <n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2" start="0" length="0">
      <dxf>
        <font>
          <sz val="18"/>
          <name val="Times New Roman"/>
          <family val="1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2" t="inlineStr">
        <is>
          <t>Klub + družina</t>
        </is>
      </nc>
      <ndxf>
        <font>
          <b/>
          <sz val="18"/>
          <name val="Times New Roman"/>
          <family val="1"/>
        </font>
        <alignment horizontal="lef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2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2" start="0" length="0">
      <dxf>
        <font>
          <b/>
          <sz val="18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G32">
        <v>0</v>
      </nc>
      <ndxf>
        <font>
          <b/>
          <sz val="18"/>
          <name val="Times New Roman"/>
          <family val="1"/>
        </font>
        <numFmt numFmtId="4" formatCode="#,##0.00"/>
        <fill>
          <patternFill patternType="solid">
            <bgColor theme="6" tint="0.79998168889431442"/>
          </patternFill>
        </fill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32" start="0" length="0">
      <dxf>
        <font>
          <b/>
          <sz val="18"/>
          <color rgb="FF00B050"/>
          <name val="Times New Roman"/>
          <family val="1"/>
        </font>
        <numFmt numFmtId="4" formatCode="#,##0.00"/>
        <alignment horizontal="right" vertical="center" wrapText="1" shrinkToFi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2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  <alignment horizontal="left" vertical="top"/>
      </dxf>
    </rfmt>
    <rfmt sheetId="1" sqref="J32" start="0" length="0">
      <dxf>
        <font>
          <sz val="20"/>
          <name val="Times New Roman"/>
          <family val="1"/>
        </font>
        <numFmt numFmtId="164" formatCode="#,##0.00\ _K_č"/>
        <fill>
          <patternFill patternType="solid">
            <bgColor theme="0"/>
          </patternFill>
        </fill>
      </dxf>
    </rfmt>
    <rfmt sheetId="1" sqref="K32" start="0" length="0">
      <dxf>
        <font>
          <sz val="20"/>
          <name val="Times New Roman"/>
          <family val="1"/>
        </font>
        <numFmt numFmtId="164" formatCode="#,##0.00\ _K_č"/>
      </dxf>
    </rfmt>
    <rfmt sheetId="1" sqref="L32" start="0" length="0">
      <dxf>
        <font>
          <sz val="20"/>
          <name val="Times New Roman"/>
          <family val="1"/>
        </font>
        <numFmt numFmtId="164" formatCode="#,##0.00\ _K_č"/>
      </dxf>
    </rfmt>
    <rfmt sheetId="1" sqref="M32" start="0" length="0">
      <dxf>
        <font>
          <sz val="20"/>
          <name val="Times New Roman"/>
          <family val="1"/>
        </font>
        <numFmt numFmtId="164" formatCode="#,##0.00\ _K_č"/>
      </dxf>
    </rfmt>
  </rrc>
  <rrc rId="4241" sId="1" ref="A31:XFD31" action="insertRow"/>
  <rcc rId="4242" sId="1">
    <nc r="B31">
      <v>2339</v>
    </nc>
  </rcc>
  <rcc rId="4243" sId="1">
    <nc r="D31" t="inlineStr">
      <is>
        <t>Záležitosti vodních toků a vodohosp. Děl (nádržka TÚ)</t>
      </is>
    </nc>
  </rcc>
  <rcc rId="4244" sId="1" numFmtId="4">
    <nc r="E31">
      <v>3900000</v>
    </nc>
  </rcc>
  <rcc rId="4245" sId="1" numFmtId="4">
    <nc r="E33">
      <v>40000</v>
    </nc>
  </rcc>
  <rcc rId="4246" sId="1" numFmtId="4">
    <nc r="E34">
      <v>50000</v>
    </nc>
  </rcc>
  <rcc rId="4247" sId="1" numFmtId="4">
    <nc r="E35">
      <v>2900000</v>
    </nc>
  </rcc>
  <rcc rId="4248" sId="1" numFmtId="4">
    <nc r="E36">
      <v>500000</v>
    </nc>
  </rcc>
  <rcc rId="4249" sId="1" numFmtId="4">
    <nc r="E37">
      <v>200000</v>
    </nc>
  </rcc>
  <rcc rId="4250" sId="1" numFmtId="4">
    <nc r="E38">
      <v>10000</v>
    </nc>
  </rcc>
  <rcc rId="4251" sId="1" numFmtId="4">
    <nc r="E40">
      <v>50000</v>
    </nc>
  </rcc>
  <rcc rId="4252" sId="1" numFmtId="4">
    <nc r="E41">
      <v>800000</v>
    </nc>
  </rcc>
  <rcc rId="4253" sId="1" numFmtId="4">
    <nc r="E42">
      <v>100000</v>
    </nc>
  </rcc>
  <rcc rId="4254" sId="1" numFmtId="4">
    <nc r="E44">
      <v>1500000</v>
    </nc>
  </rcc>
  <rcc rId="4255" sId="1" numFmtId="4">
    <nc r="E45">
      <v>400000</v>
    </nc>
  </rcc>
  <rcc rId="4256" sId="1" numFmtId="4">
    <nc r="E46">
      <v>700000</v>
    </nc>
  </rcc>
  <rcc rId="4257" sId="1" numFmtId="4">
    <nc r="E47">
      <v>5000</v>
    </nc>
  </rcc>
  <rcc rId="4258" sId="1" numFmtId="4">
    <nc r="E48">
      <v>140000</v>
    </nc>
  </rcc>
  <rcc rId="4259" sId="1" numFmtId="4">
    <nc r="E50">
      <v>5000</v>
    </nc>
  </rcc>
  <rcc rId="4260" sId="1" numFmtId="4">
    <nc r="E51">
      <v>5000</v>
    </nc>
  </rcc>
  <rcc rId="4261" sId="1" numFmtId="4">
    <nc r="E52">
      <v>30000</v>
    </nc>
  </rcc>
  <rcc rId="4262" sId="1" numFmtId="4">
    <nc r="E53">
      <v>400000</v>
    </nc>
  </rcc>
  <rcc rId="4263" sId="1" numFmtId="4">
    <nc r="E57">
      <v>4000000</v>
    </nc>
  </rcc>
  <rcc rId="4264" sId="1" numFmtId="4">
    <nc r="E58">
      <v>5000</v>
    </nc>
  </rcc>
  <rcc rId="4265" sId="1" numFmtId="4">
    <nc r="E59">
      <v>80000</v>
    </nc>
  </rcc>
  <rcc rId="4266" sId="1" numFmtId="4">
    <nc r="E26">
      <v>50000</v>
    </nc>
  </rcc>
  <rcc rId="4267" sId="1" numFmtId="4">
    <nc r="E27">
      <v>1400000</v>
    </nc>
  </rcc>
  <rcc rId="4268" sId="1" numFmtId="4">
    <nc r="E54">
      <v>1400000</v>
    </nc>
  </rcc>
  <rcc rId="4269" sId="1" numFmtId="4">
    <nc r="E49">
      <v>2300000</v>
    </nc>
  </rcc>
  <rcc rId="4270" sId="1" numFmtId="4">
    <nc r="E11">
      <v>9538818</v>
    </nc>
  </rcc>
  <rcc rId="4271" sId="1" numFmtId="4">
    <nc r="E39">
      <v>562935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6"/>
  <sheetViews>
    <sheetView tabSelected="1" topLeftCell="B1" zoomScale="50" zoomScaleNormal="50" workbookViewId="0">
      <selection activeCell="I15" sqref="I15"/>
    </sheetView>
  </sheetViews>
  <sheetFormatPr defaultColWidth="8.85546875" defaultRowHeight="26.25" x14ac:dyDescent="0.4"/>
  <cols>
    <col min="1" max="1" width="1.5703125" style="1" customWidth="1"/>
    <col min="2" max="3" width="8.5703125" style="1" customWidth="1"/>
    <col min="4" max="4" width="87" style="1" bestFit="1" customWidth="1"/>
    <col min="5" max="5" width="35.85546875" style="122" customWidth="1"/>
    <col min="6" max="6" width="35.7109375" style="96" customWidth="1"/>
    <col min="7" max="7" width="27.140625" style="7" customWidth="1"/>
    <col min="8" max="8" width="27.42578125" style="9" customWidth="1"/>
    <col min="9" max="9" width="70" style="49" customWidth="1"/>
    <col min="10" max="10" width="28.5703125" style="26" customWidth="1"/>
    <col min="11" max="11" width="28.5703125" style="26" bestFit="1" customWidth="1"/>
    <col min="12" max="12" width="29.85546875" style="26" bestFit="1" customWidth="1"/>
    <col min="13" max="13" width="28.5703125" style="27" bestFit="1" customWidth="1"/>
    <col min="14" max="14" width="28.7109375" style="27" bestFit="1" customWidth="1"/>
    <col min="15" max="15" width="11.5703125" style="1" bestFit="1" customWidth="1"/>
    <col min="16" max="16" width="12.28515625" style="1" customWidth="1"/>
    <col min="17" max="16384" width="8.85546875" style="1"/>
  </cols>
  <sheetData>
    <row r="1" spans="1:14" ht="36.75" customHeight="1" x14ac:dyDescent="0.4">
      <c r="A1" s="13"/>
      <c r="B1" s="13"/>
      <c r="C1" s="13"/>
      <c r="D1" s="14" t="s">
        <v>23</v>
      </c>
      <c r="E1" s="112"/>
      <c r="F1" s="109"/>
      <c r="G1" s="13"/>
      <c r="H1" s="15"/>
      <c r="I1" s="47"/>
      <c r="J1" s="38"/>
    </row>
    <row r="2" spans="1:14" ht="33" customHeight="1" x14ac:dyDescent="0.4">
      <c r="A2" s="13"/>
      <c r="B2" s="16"/>
      <c r="C2" s="16"/>
      <c r="D2" s="37" t="s">
        <v>113</v>
      </c>
      <c r="E2" s="113"/>
      <c r="F2" s="110"/>
      <c r="G2" s="13"/>
      <c r="H2" s="15"/>
      <c r="I2" s="47"/>
      <c r="J2" s="38"/>
    </row>
    <row r="3" spans="1:14" ht="67.5" x14ac:dyDescent="0.4">
      <c r="A3" s="13"/>
      <c r="B3" s="17" t="s">
        <v>40</v>
      </c>
      <c r="C3" s="17" t="s">
        <v>41</v>
      </c>
      <c r="D3" s="18" t="s">
        <v>0</v>
      </c>
      <c r="E3" s="124" t="s">
        <v>106</v>
      </c>
      <c r="F3" s="19" t="s">
        <v>97</v>
      </c>
      <c r="G3" s="44" t="s">
        <v>98</v>
      </c>
      <c r="H3" s="95" t="s">
        <v>99</v>
      </c>
      <c r="I3" s="97"/>
      <c r="J3" s="38"/>
      <c r="L3" s="28"/>
      <c r="M3" s="26"/>
      <c r="N3" s="28"/>
    </row>
    <row r="4" spans="1:14" ht="45" customHeight="1" x14ac:dyDescent="0.4">
      <c r="A4" s="13"/>
      <c r="B4" s="20"/>
      <c r="C4" s="40" t="s">
        <v>44</v>
      </c>
      <c r="D4" s="41" t="s">
        <v>45</v>
      </c>
      <c r="E4" s="100">
        <v>14500000</v>
      </c>
      <c r="F4" s="100">
        <v>14500000</v>
      </c>
      <c r="G4" s="45">
        <v>12621572</v>
      </c>
      <c r="H4" s="125">
        <v>14500000</v>
      </c>
      <c r="I4" s="98"/>
      <c r="J4" s="38"/>
      <c r="M4" s="26"/>
    </row>
    <row r="5" spans="1:14" ht="45" customHeight="1" x14ac:dyDescent="0.4">
      <c r="A5" s="13"/>
      <c r="B5" s="20"/>
      <c r="C5" s="139" t="s">
        <v>125</v>
      </c>
      <c r="D5" s="140" t="s">
        <v>126</v>
      </c>
      <c r="E5" s="42">
        <v>9685255</v>
      </c>
      <c r="F5" s="42">
        <v>299200</v>
      </c>
      <c r="G5" s="45">
        <v>1946918</v>
      </c>
      <c r="H5" s="8">
        <v>1977138</v>
      </c>
      <c r="I5" s="97"/>
      <c r="J5" s="38"/>
      <c r="M5" s="26"/>
    </row>
    <row r="6" spans="1:14" ht="45" customHeight="1" x14ac:dyDescent="0.4">
      <c r="A6" s="13"/>
      <c r="B6" s="20">
        <v>2219</v>
      </c>
      <c r="C6" s="20"/>
      <c r="D6" s="21" t="s">
        <v>87</v>
      </c>
      <c r="E6" s="42"/>
      <c r="F6" s="42"/>
      <c r="G6" s="45">
        <v>0</v>
      </c>
      <c r="H6" s="8"/>
      <c r="I6" s="47"/>
      <c r="J6" s="38"/>
      <c r="M6" s="26"/>
    </row>
    <row r="7" spans="1:14" ht="45" customHeight="1" x14ac:dyDescent="0.4">
      <c r="A7" s="13"/>
      <c r="B7" s="20">
        <v>3113</v>
      </c>
      <c r="C7" s="20">
        <v>2229</v>
      </c>
      <c r="D7" s="21" t="s">
        <v>107</v>
      </c>
      <c r="E7" s="42"/>
      <c r="F7" s="42"/>
      <c r="G7" s="45">
        <v>31191</v>
      </c>
      <c r="H7" s="8">
        <v>31191</v>
      </c>
      <c r="I7" s="47"/>
      <c r="J7" s="38"/>
      <c r="M7" s="26"/>
    </row>
    <row r="8" spans="1:14" ht="45" customHeight="1" x14ac:dyDescent="0.4">
      <c r="A8" s="13"/>
      <c r="B8" s="20">
        <v>3399</v>
      </c>
      <c r="C8" s="20">
        <v>2112</v>
      </c>
      <c r="D8" s="21" t="s">
        <v>77</v>
      </c>
      <c r="E8" s="42">
        <v>19000</v>
      </c>
      <c r="F8" s="42">
        <v>19000</v>
      </c>
      <c r="G8" s="45">
        <v>6000</v>
      </c>
      <c r="H8" s="8">
        <v>10000</v>
      </c>
      <c r="I8" s="47"/>
      <c r="J8" s="38"/>
      <c r="M8" s="26"/>
    </row>
    <row r="9" spans="1:14" ht="45" customHeight="1" x14ac:dyDescent="0.4">
      <c r="A9" s="13"/>
      <c r="B9" s="20">
        <v>3612</v>
      </c>
      <c r="C9" s="20"/>
      <c r="D9" s="21" t="s">
        <v>1</v>
      </c>
      <c r="E9" s="42">
        <v>350000</v>
      </c>
      <c r="F9" s="42">
        <v>326000</v>
      </c>
      <c r="G9" s="45">
        <v>284100</v>
      </c>
      <c r="H9" s="8">
        <v>326000</v>
      </c>
      <c r="I9" s="47"/>
      <c r="J9" s="38"/>
      <c r="M9" s="26"/>
    </row>
    <row r="10" spans="1:14" ht="45" customHeight="1" x14ac:dyDescent="0.4">
      <c r="A10" s="13"/>
      <c r="B10" s="20">
        <v>3632</v>
      </c>
      <c r="C10" s="20"/>
      <c r="D10" s="21" t="s">
        <v>2</v>
      </c>
      <c r="E10" s="42">
        <v>10000</v>
      </c>
      <c r="F10" s="42">
        <v>10000</v>
      </c>
      <c r="G10" s="45">
        <v>3520</v>
      </c>
      <c r="H10" s="8">
        <v>8000</v>
      </c>
      <c r="I10" s="47"/>
      <c r="J10" s="38"/>
      <c r="M10" s="26"/>
    </row>
    <row r="11" spans="1:14" ht="45" customHeight="1" x14ac:dyDescent="0.4">
      <c r="A11" s="13"/>
      <c r="B11" s="20">
        <v>3639</v>
      </c>
      <c r="C11" s="20"/>
      <c r="D11" s="21" t="s">
        <v>14</v>
      </c>
      <c r="E11" s="42">
        <v>50000</v>
      </c>
      <c r="F11" s="42">
        <v>50000</v>
      </c>
      <c r="G11" s="45">
        <v>54752</v>
      </c>
      <c r="H11" s="8">
        <v>62000</v>
      </c>
      <c r="I11" s="47"/>
      <c r="J11" s="38"/>
      <c r="M11" s="26"/>
    </row>
    <row r="12" spans="1:14" ht="53.25" customHeight="1" x14ac:dyDescent="0.4">
      <c r="A12" s="13"/>
      <c r="B12" s="20">
        <v>3725</v>
      </c>
      <c r="C12" s="20"/>
      <c r="D12" s="21" t="s">
        <v>6</v>
      </c>
      <c r="E12" s="42">
        <v>200000</v>
      </c>
      <c r="F12" s="42">
        <v>180000</v>
      </c>
      <c r="G12" s="45">
        <v>163608</v>
      </c>
      <c r="H12" s="8">
        <v>217000</v>
      </c>
      <c r="I12" s="47"/>
      <c r="J12" s="38"/>
      <c r="M12" s="26"/>
    </row>
    <row r="13" spans="1:14" ht="45" customHeight="1" x14ac:dyDescent="0.4">
      <c r="A13" s="13"/>
      <c r="B13" s="20">
        <v>3742</v>
      </c>
      <c r="C13" s="20"/>
      <c r="D13" s="21" t="s">
        <v>24</v>
      </c>
      <c r="E13" s="42">
        <v>95000</v>
      </c>
      <c r="F13" s="42">
        <v>95000</v>
      </c>
      <c r="G13" s="45">
        <v>0</v>
      </c>
      <c r="H13" s="8">
        <v>95000</v>
      </c>
      <c r="I13" s="47"/>
      <c r="J13" s="38"/>
      <c r="M13" s="26"/>
    </row>
    <row r="14" spans="1:14" ht="45" customHeight="1" x14ac:dyDescent="0.4">
      <c r="A14" s="13"/>
      <c r="B14" s="20">
        <v>5512</v>
      </c>
      <c r="C14" s="20"/>
      <c r="D14" s="21" t="s">
        <v>88</v>
      </c>
      <c r="E14" s="42"/>
      <c r="F14" s="42"/>
      <c r="G14" s="45">
        <v>150000</v>
      </c>
      <c r="H14" s="8">
        <v>150000</v>
      </c>
      <c r="I14" s="47"/>
      <c r="J14" s="38"/>
      <c r="M14" s="26"/>
    </row>
    <row r="15" spans="1:14" ht="45" customHeight="1" x14ac:dyDescent="0.4">
      <c r="A15" s="13"/>
      <c r="B15" s="20">
        <v>6310</v>
      </c>
      <c r="C15" s="20"/>
      <c r="D15" s="21" t="s">
        <v>3</v>
      </c>
      <c r="E15" s="42">
        <v>800</v>
      </c>
      <c r="F15" s="42">
        <v>800</v>
      </c>
      <c r="G15" s="45">
        <v>800</v>
      </c>
      <c r="H15" s="8">
        <v>1000</v>
      </c>
      <c r="I15" s="47"/>
      <c r="J15" s="38"/>
      <c r="M15" s="26"/>
    </row>
    <row r="16" spans="1:14" ht="45" customHeight="1" x14ac:dyDescent="0.4">
      <c r="A16" s="13"/>
      <c r="B16" s="20">
        <v>6402</v>
      </c>
      <c r="C16" s="20">
        <v>2226</v>
      </c>
      <c r="D16" s="21" t="s">
        <v>78</v>
      </c>
      <c r="E16" s="42"/>
      <c r="F16" s="42">
        <v>0</v>
      </c>
      <c r="G16" s="45">
        <v>0</v>
      </c>
      <c r="H16" s="8">
        <v>0</v>
      </c>
      <c r="I16" s="47"/>
      <c r="J16" s="38"/>
      <c r="M16" s="26"/>
    </row>
    <row r="17" spans="1:13" ht="46.5" customHeight="1" x14ac:dyDescent="0.4">
      <c r="A17" s="13"/>
      <c r="B17" s="22"/>
      <c r="C17" s="22"/>
      <c r="D17" s="23" t="s">
        <v>4</v>
      </c>
      <c r="E17" s="114">
        <f>SUM(E4:E16)</f>
        <v>24910055</v>
      </c>
      <c r="F17" s="45">
        <f>SUM(F4:F16)</f>
        <v>15480000</v>
      </c>
      <c r="G17" s="45">
        <f>SUM(G4:G16)</f>
        <v>15262461</v>
      </c>
      <c r="H17" s="24">
        <f>SUM(H4:H16)</f>
        <v>17377329</v>
      </c>
      <c r="I17" s="47"/>
      <c r="J17" s="38"/>
      <c r="M17" s="26"/>
    </row>
    <row r="18" spans="1:13" ht="67.5" x14ac:dyDescent="0.4">
      <c r="A18" s="13"/>
      <c r="B18" s="17" t="s">
        <v>40</v>
      </c>
      <c r="C18" s="17" t="s">
        <v>41</v>
      </c>
      <c r="D18" s="18" t="s">
        <v>15</v>
      </c>
      <c r="E18" s="99" t="s">
        <v>100</v>
      </c>
      <c r="F18" s="19" t="s">
        <v>97</v>
      </c>
      <c r="G18" s="50" t="s">
        <v>112</v>
      </c>
      <c r="H18" s="95" t="s">
        <v>111</v>
      </c>
      <c r="I18" s="47"/>
      <c r="J18" s="38"/>
      <c r="M18" s="26"/>
    </row>
    <row r="19" spans="1:13" ht="39" customHeight="1" x14ac:dyDescent="0.4">
      <c r="A19" s="13"/>
      <c r="B19" s="20">
        <v>1014</v>
      </c>
      <c r="C19" s="20"/>
      <c r="D19" s="21" t="s">
        <v>16</v>
      </c>
      <c r="E19" s="42">
        <v>17000</v>
      </c>
      <c r="F19" s="42">
        <v>17000</v>
      </c>
      <c r="G19" s="45">
        <v>16214</v>
      </c>
      <c r="H19" s="8">
        <v>16214</v>
      </c>
      <c r="I19" s="47"/>
      <c r="J19" s="38"/>
      <c r="M19" s="26"/>
    </row>
    <row r="20" spans="1:13" ht="43.5" customHeight="1" x14ac:dyDescent="0.4">
      <c r="A20" s="13"/>
      <c r="B20" s="20">
        <v>2212</v>
      </c>
      <c r="C20" s="20"/>
      <c r="D20" s="21" t="s">
        <v>17</v>
      </c>
      <c r="E20" s="42">
        <v>50000</v>
      </c>
      <c r="F20" s="42">
        <v>50000</v>
      </c>
      <c r="G20" s="45">
        <v>133658</v>
      </c>
      <c r="H20" s="8">
        <v>150000</v>
      </c>
      <c r="I20" s="47"/>
      <c r="J20" s="38"/>
      <c r="M20" s="26"/>
    </row>
    <row r="21" spans="1:13" ht="42" customHeight="1" x14ac:dyDescent="0.4">
      <c r="A21" s="13"/>
      <c r="B21" s="20">
        <v>2219</v>
      </c>
      <c r="C21" s="20"/>
      <c r="D21" s="21" t="s">
        <v>39</v>
      </c>
      <c r="E21" s="42">
        <v>1400000</v>
      </c>
      <c r="F21" s="42">
        <v>500000</v>
      </c>
      <c r="G21" s="45">
        <v>653480</v>
      </c>
      <c r="H21" s="8">
        <v>653480</v>
      </c>
      <c r="I21" s="47"/>
      <c r="J21" s="38"/>
      <c r="M21" s="26"/>
    </row>
    <row r="22" spans="1:13" ht="42" customHeight="1" x14ac:dyDescent="0.4">
      <c r="A22" s="13"/>
      <c r="B22" s="20">
        <v>2223</v>
      </c>
      <c r="C22" s="20"/>
      <c r="D22" s="21" t="s">
        <v>48</v>
      </c>
      <c r="E22" s="42">
        <v>100000</v>
      </c>
      <c r="F22" s="42">
        <v>100000</v>
      </c>
      <c r="G22" s="45">
        <v>0</v>
      </c>
      <c r="H22" s="8">
        <v>50000</v>
      </c>
      <c r="I22" s="47"/>
      <c r="J22" s="38"/>
      <c r="M22" s="26"/>
    </row>
    <row r="23" spans="1:13" ht="42" customHeight="1" x14ac:dyDescent="0.4">
      <c r="A23" s="13"/>
      <c r="B23" s="20">
        <v>2292</v>
      </c>
      <c r="C23" s="20"/>
      <c r="D23" s="21" t="s">
        <v>47</v>
      </c>
      <c r="E23" s="42">
        <v>187000</v>
      </c>
      <c r="F23" s="42">
        <v>200000</v>
      </c>
      <c r="G23" s="45">
        <v>257780</v>
      </c>
      <c r="H23" s="8">
        <v>257780</v>
      </c>
      <c r="I23" s="47"/>
      <c r="J23" s="38"/>
      <c r="M23" s="26"/>
    </row>
    <row r="24" spans="1:13" ht="51" customHeight="1" x14ac:dyDescent="0.4">
      <c r="A24" s="13"/>
      <c r="B24" s="20">
        <v>2321</v>
      </c>
      <c r="C24" s="20"/>
      <c r="D24" s="21" t="s">
        <v>33</v>
      </c>
      <c r="E24" s="42">
        <v>50000</v>
      </c>
      <c r="F24" s="42">
        <v>50000</v>
      </c>
      <c r="G24" s="45">
        <v>8203</v>
      </c>
      <c r="H24" s="8">
        <v>50000</v>
      </c>
      <c r="I24" s="47"/>
      <c r="J24" s="38"/>
      <c r="M24" s="26"/>
    </row>
    <row r="25" spans="1:13" ht="51" customHeight="1" x14ac:dyDescent="0.4">
      <c r="A25" s="13"/>
      <c r="B25" s="20">
        <v>2339</v>
      </c>
      <c r="C25" s="20"/>
      <c r="D25" s="21" t="s">
        <v>122</v>
      </c>
      <c r="E25" s="42">
        <v>3900000</v>
      </c>
      <c r="F25" s="42"/>
      <c r="G25" s="45"/>
      <c r="H25" s="8"/>
      <c r="I25" s="47"/>
      <c r="J25" s="38"/>
      <c r="M25" s="26"/>
    </row>
    <row r="26" spans="1:13" ht="38.450000000000003" customHeight="1" x14ac:dyDescent="0.4">
      <c r="A26" s="13"/>
      <c r="B26" s="20">
        <v>3113</v>
      </c>
      <c r="C26" s="20"/>
      <c r="D26" s="21" t="s">
        <v>10</v>
      </c>
      <c r="E26" s="42">
        <v>1500000</v>
      </c>
      <c r="F26" s="42">
        <v>1500000</v>
      </c>
      <c r="G26" s="45">
        <v>2718677</v>
      </c>
      <c r="H26" s="8">
        <v>3000000</v>
      </c>
      <c r="I26" s="47"/>
      <c r="J26" s="38"/>
      <c r="M26" s="26"/>
    </row>
    <row r="27" spans="1:13" ht="39" customHeight="1" x14ac:dyDescent="0.4">
      <c r="A27" s="13"/>
      <c r="B27" s="20">
        <v>3314</v>
      </c>
      <c r="C27" s="20"/>
      <c r="D27" s="25" t="s">
        <v>34</v>
      </c>
      <c r="E27" s="42">
        <v>40000</v>
      </c>
      <c r="F27" s="42">
        <v>40000</v>
      </c>
      <c r="G27" s="45">
        <v>30000</v>
      </c>
      <c r="H27" s="8">
        <v>40000</v>
      </c>
      <c r="I27" s="47"/>
      <c r="J27" s="38"/>
      <c r="M27" s="26"/>
    </row>
    <row r="28" spans="1:13" ht="39" customHeight="1" x14ac:dyDescent="0.4">
      <c r="A28" s="13"/>
      <c r="B28" s="20">
        <v>3322</v>
      </c>
      <c r="C28" s="20"/>
      <c r="D28" s="21" t="s">
        <v>29</v>
      </c>
      <c r="E28" s="42">
        <v>50000</v>
      </c>
      <c r="F28" s="42">
        <v>50000</v>
      </c>
      <c r="G28" s="45">
        <v>0</v>
      </c>
      <c r="H28" s="8">
        <v>0</v>
      </c>
      <c r="I28" s="47"/>
      <c r="J28" s="38"/>
      <c r="M28" s="26"/>
    </row>
    <row r="29" spans="1:13" ht="39" customHeight="1" x14ac:dyDescent="0.4">
      <c r="A29" s="13"/>
      <c r="B29" s="20">
        <v>3326</v>
      </c>
      <c r="C29" s="20"/>
      <c r="D29" s="21" t="s">
        <v>5</v>
      </c>
      <c r="E29" s="42">
        <v>2900000</v>
      </c>
      <c r="F29" s="42">
        <v>100000</v>
      </c>
      <c r="G29" s="45">
        <v>82713</v>
      </c>
      <c r="H29" s="8">
        <v>250000</v>
      </c>
      <c r="I29" s="47"/>
      <c r="J29" s="38"/>
      <c r="M29" s="26"/>
    </row>
    <row r="30" spans="1:13" ht="46.5" customHeight="1" x14ac:dyDescent="0.4">
      <c r="A30" s="13"/>
      <c r="B30" s="20">
        <v>3399</v>
      </c>
      <c r="C30" s="20"/>
      <c r="D30" s="21" t="s">
        <v>38</v>
      </c>
      <c r="E30" s="42">
        <v>500000</v>
      </c>
      <c r="F30" s="42">
        <v>500000</v>
      </c>
      <c r="G30" s="45">
        <v>552518</v>
      </c>
      <c r="H30" s="8">
        <v>620000</v>
      </c>
      <c r="I30" s="47"/>
      <c r="J30" s="38"/>
      <c r="M30" s="26"/>
    </row>
    <row r="31" spans="1:13" ht="54" customHeight="1" x14ac:dyDescent="0.4">
      <c r="A31" s="13"/>
      <c r="B31" s="20">
        <v>3419</v>
      </c>
      <c r="C31" s="20"/>
      <c r="D31" s="21" t="s">
        <v>18</v>
      </c>
      <c r="E31" s="42">
        <v>200000</v>
      </c>
      <c r="F31" s="42">
        <v>170000</v>
      </c>
      <c r="G31" s="45">
        <v>197000</v>
      </c>
      <c r="H31" s="8">
        <v>197000</v>
      </c>
      <c r="I31" s="47"/>
      <c r="J31" s="38"/>
      <c r="M31" s="26"/>
    </row>
    <row r="32" spans="1:13" ht="39" customHeight="1" x14ac:dyDescent="0.4">
      <c r="A32" s="13"/>
      <c r="B32" s="20">
        <v>3421</v>
      </c>
      <c r="C32" s="20"/>
      <c r="D32" s="21" t="s">
        <v>13</v>
      </c>
      <c r="E32" s="42">
        <v>10000</v>
      </c>
      <c r="F32" s="42">
        <v>30000</v>
      </c>
      <c r="G32" s="45">
        <v>10000</v>
      </c>
      <c r="H32" s="8">
        <v>10000</v>
      </c>
      <c r="I32" s="47"/>
      <c r="J32" s="38"/>
      <c r="M32" s="26"/>
    </row>
    <row r="33" spans="1:13" ht="46.5" customHeight="1" x14ac:dyDescent="0.4">
      <c r="A33" s="13"/>
      <c r="B33" s="20">
        <v>3429</v>
      </c>
      <c r="C33" s="20"/>
      <c r="D33" s="21" t="s">
        <v>30</v>
      </c>
      <c r="E33" s="42">
        <v>549372</v>
      </c>
      <c r="F33" s="42">
        <v>666351</v>
      </c>
      <c r="G33" s="45">
        <v>632188</v>
      </c>
      <c r="H33" s="8">
        <v>750000</v>
      </c>
      <c r="I33" s="47"/>
      <c r="J33" s="38"/>
      <c r="M33" s="26"/>
    </row>
    <row r="34" spans="1:13" ht="39" customHeight="1" x14ac:dyDescent="0.4">
      <c r="A34" s="13"/>
      <c r="B34" s="20">
        <v>3613</v>
      </c>
      <c r="C34" s="20"/>
      <c r="D34" s="21" t="s">
        <v>11</v>
      </c>
      <c r="E34" s="42">
        <v>50000</v>
      </c>
      <c r="F34" s="42">
        <v>40000</v>
      </c>
      <c r="G34" s="45">
        <v>53784</v>
      </c>
      <c r="H34" s="8">
        <v>53784</v>
      </c>
      <c r="I34" s="47"/>
      <c r="J34" s="38"/>
      <c r="M34" s="26"/>
    </row>
    <row r="35" spans="1:13" ht="39" customHeight="1" x14ac:dyDescent="0.4">
      <c r="A35" s="13"/>
      <c r="B35" s="20">
        <v>3631</v>
      </c>
      <c r="C35" s="20"/>
      <c r="D35" s="25" t="s">
        <v>35</v>
      </c>
      <c r="E35" s="42">
        <v>800000</v>
      </c>
      <c r="F35" s="42">
        <v>800000</v>
      </c>
      <c r="G35" s="45">
        <v>641823</v>
      </c>
      <c r="H35" s="8">
        <v>800000</v>
      </c>
      <c r="I35" s="47"/>
      <c r="J35" s="38"/>
      <c r="M35" s="26"/>
    </row>
    <row r="36" spans="1:13" ht="39" customHeight="1" x14ac:dyDescent="0.4">
      <c r="A36" s="13"/>
      <c r="B36" s="20">
        <v>3632</v>
      </c>
      <c r="C36" s="20"/>
      <c r="D36" s="25" t="s">
        <v>36</v>
      </c>
      <c r="E36" s="42">
        <v>100000</v>
      </c>
      <c r="F36" s="42">
        <v>100000</v>
      </c>
      <c r="G36" s="45">
        <v>6000</v>
      </c>
      <c r="H36" s="8">
        <v>6000</v>
      </c>
      <c r="I36" s="47"/>
      <c r="J36" s="38"/>
      <c r="M36" s="26"/>
    </row>
    <row r="37" spans="1:13" ht="39" customHeight="1" x14ac:dyDescent="0.4">
      <c r="A37" s="13"/>
      <c r="B37" s="20">
        <v>3635</v>
      </c>
      <c r="C37" s="20"/>
      <c r="D37" s="21" t="s">
        <v>46</v>
      </c>
      <c r="E37" s="42"/>
      <c r="F37" s="42"/>
      <c r="G37" s="45">
        <v>0</v>
      </c>
      <c r="H37" s="8">
        <v>0</v>
      </c>
      <c r="I37" s="47"/>
      <c r="J37" s="38"/>
      <c r="M37" s="26"/>
    </row>
    <row r="38" spans="1:13" ht="39" customHeight="1" x14ac:dyDescent="0.4">
      <c r="A38" s="13">
        <v>1322000</v>
      </c>
      <c r="B38" s="20">
        <v>3639</v>
      </c>
      <c r="C38" s="20"/>
      <c r="D38" s="25" t="s">
        <v>89</v>
      </c>
      <c r="E38" s="42">
        <v>1500000</v>
      </c>
      <c r="F38" s="42">
        <v>1500000</v>
      </c>
      <c r="G38" s="45">
        <v>1086225</v>
      </c>
      <c r="H38" s="8">
        <v>1400000</v>
      </c>
      <c r="I38" s="47"/>
      <c r="J38" s="38"/>
      <c r="M38" s="26"/>
    </row>
    <row r="39" spans="1:13" ht="39" customHeight="1" x14ac:dyDescent="0.4">
      <c r="A39" s="13"/>
      <c r="B39" s="20">
        <v>3722</v>
      </c>
      <c r="C39" s="20"/>
      <c r="D39" s="21" t="s">
        <v>7</v>
      </c>
      <c r="E39" s="42">
        <v>400000</v>
      </c>
      <c r="F39" s="42">
        <v>400000</v>
      </c>
      <c r="G39" s="45">
        <v>288288</v>
      </c>
      <c r="H39" s="8">
        <v>400000</v>
      </c>
      <c r="I39" s="47"/>
      <c r="J39" s="38"/>
      <c r="M39" s="26"/>
    </row>
    <row r="40" spans="1:13" ht="39" customHeight="1" x14ac:dyDescent="0.4">
      <c r="A40" s="13"/>
      <c r="B40" s="20">
        <v>3723</v>
      </c>
      <c r="C40" s="20"/>
      <c r="D40" s="21" t="s">
        <v>8</v>
      </c>
      <c r="E40" s="42">
        <v>700000</v>
      </c>
      <c r="F40" s="42">
        <v>600000</v>
      </c>
      <c r="G40" s="45">
        <v>653830</v>
      </c>
      <c r="H40" s="8">
        <v>700000</v>
      </c>
      <c r="I40" s="47"/>
      <c r="J40" s="38"/>
      <c r="M40" s="26"/>
    </row>
    <row r="41" spans="1:13" ht="39" customHeight="1" x14ac:dyDescent="0.4">
      <c r="A41" s="13"/>
      <c r="B41" s="20">
        <v>3729</v>
      </c>
      <c r="C41" s="20"/>
      <c r="D41" s="21" t="s">
        <v>9</v>
      </c>
      <c r="E41" s="42">
        <v>5000</v>
      </c>
      <c r="F41" s="42">
        <v>5000</v>
      </c>
      <c r="G41" s="45">
        <v>0</v>
      </c>
      <c r="H41" s="8">
        <v>0</v>
      </c>
      <c r="I41" s="47"/>
      <c r="J41" s="38"/>
      <c r="M41" s="26"/>
    </row>
    <row r="42" spans="1:13" ht="39" customHeight="1" x14ac:dyDescent="0.4">
      <c r="A42" s="13"/>
      <c r="B42" s="20">
        <v>3742</v>
      </c>
      <c r="C42" s="20"/>
      <c r="D42" s="21" t="s">
        <v>28</v>
      </c>
      <c r="E42" s="42">
        <v>140000</v>
      </c>
      <c r="F42" s="42">
        <v>130000</v>
      </c>
      <c r="G42" s="45">
        <v>61105</v>
      </c>
      <c r="H42" s="8">
        <v>135000</v>
      </c>
      <c r="I42" s="47"/>
      <c r="J42" s="38"/>
      <c r="M42" s="26"/>
    </row>
    <row r="43" spans="1:13" ht="51" customHeight="1" x14ac:dyDescent="0.4">
      <c r="A43" s="13"/>
      <c r="B43" s="20">
        <v>3745</v>
      </c>
      <c r="C43" s="20"/>
      <c r="D43" s="21" t="s">
        <v>27</v>
      </c>
      <c r="E43" s="42">
        <v>2300000</v>
      </c>
      <c r="F43" s="42">
        <v>2500000</v>
      </c>
      <c r="G43" s="45">
        <v>2145383</v>
      </c>
      <c r="H43" s="8">
        <v>2300000</v>
      </c>
      <c r="I43" s="47"/>
      <c r="J43" s="38"/>
      <c r="M43" s="26"/>
    </row>
    <row r="44" spans="1:13" ht="39" customHeight="1" x14ac:dyDescent="0.4">
      <c r="A44" s="13"/>
      <c r="B44" s="20">
        <v>4199</v>
      </c>
      <c r="C44" s="20"/>
      <c r="D44" s="21" t="s">
        <v>12</v>
      </c>
      <c r="E44" s="42">
        <v>5000</v>
      </c>
      <c r="F44" s="42">
        <v>5000</v>
      </c>
      <c r="G44" s="45">
        <v>0</v>
      </c>
      <c r="H44" s="8">
        <v>0</v>
      </c>
      <c r="I44" s="47"/>
      <c r="J44" s="38"/>
      <c r="M44" s="26"/>
    </row>
    <row r="45" spans="1:13" ht="39" customHeight="1" x14ac:dyDescent="0.4">
      <c r="A45" s="13"/>
      <c r="B45" s="20">
        <v>5213</v>
      </c>
      <c r="C45" s="20"/>
      <c r="D45" s="21" t="s">
        <v>42</v>
      </c>
      <c r="E45" s="42">
        <v>5000</v>
      </c>
      <c r="F45" s="42">
        <v>5000</v>
      </c>
      <c r="G45" s="45">
        <v>0</v>
      </c>
      <c r="H45" s="8">
        <v>0</v>
      </c>
      <c r="I45" s="47"/>
      <c r="J45" s="38"/>
      <c r="M45" s="26"/>
    </row>
    <row r="46" spans="1:13" ht="39" customHeight="1" x14ac:dyDescent="0.4">
      <c r="A46" s="13"/>
      <c r="B46" s="20">
        <v>5399</v>
      </c>
      <c r="C46" s="20"/>
      <c r="D46" s="21" t="s">
        <v>32</v>
      </c>
      <c r="E46" s="42">
        <v>30000</v>
      </c>
      <c r="F46" s="42">
        <v>30000</v>
      </c>
      <c r="G46" s="45">
        <v>0</v>
      </c>
      <c r="H46" s="8">
        <v>0</v>
      </c>
      <c r="I46" s="47"/>
      <c r="J46" s="38"/>
      <c r="M46" s="26"/>
    </row>
    <row r="47" spans="1:13" ht="39" customHeight="1" x14ac:dyDescent="0.4">
      <c r="A47" s="13"/>
      <c r="B47" s="20">
        <v>5512</v>
      </c>
      <c r="C47" s="20"/>
      <c r="D47" s="21" t="s">
        <v>43</v>
      </c>
      <c r="E47" s="42">
        <v>400000</v>
      </c>
      <c r="F47" s="42">
        <v>350000</v>
      </c>
      <c r="G47" s="45">
        <v>657704</v>
      </c>
      <c r="H47" s="8">
        <v>780000</v>
      </c>
      <c r="I47" s="47"/>
      <c r="J47" s="38"/>
      <c r="M47" s="26"/>
    </row>
    <row r="48" spans="1:13" ht="39" customHeight="1" x14ac:dyDescent="0.4">
      <c r="A48" s="13"/>
      <c r="B48" s="20">
        <v>6112</v>
      </c>
      <c r="C48" s="20"/>
      <c r="D48" s="21" t="s">
        <v>19</v>
      </c>
      <c r="E48" s="42">
        <v>1400000</v>
      </c>
      <c r="F48" s="42">
        <v>1400000</v>
      </c>
      <c r="G48" s="45">
        <v>1153500</v>
      </c>
      <c r="H48" s="8">
        <v>1400000</v>
      </c>
      <c r="I48" s="47"/>
      <c r="J48" s="38"/>
      <c r="M48" s="26"/>
    </row>
    <row r="49" spans="1:14" ht="39" customHeight="1" x14ac:dyDescent="0.4">
      <c r="A49" s="13"/>
      <c r="B49" s="20">
        <v>6115</v>
      </c>
      <c r="C49" s="20"/>
      <c r="D49" s="21" t="s">
        <v>108</v>
      </c>
      <c r="E49" s="42"/>
      <c r="F49" s="42"/>
      <c r="G49" s="45">
        <v>20038</v>
      </c>
      <c r="H49" s="8">
        <v>20038</v>
      </c>
      <c r="I49" s="47"/>
      <c r="J49" s="38"/>
      <c r="M49" s="26"/>
    </row>
    <row r="50" spans="1:14" ht="39" customHeight="1" x14ac:dyDescent="0.4">
      <c r="A50" s="13"/>
      <c r="B50" s="20">
        <v>6117</v>
      </c>
      <c r="C50" s="20"/>
      <c r="D50" s="21" t="s">
        <v>109</v>
      </c>
      <c r="E50" s="42"/>
      <c r="F50" s="42"/>
      <c r="G50" s="45">
        <v>17286</v>
      </c>
      <c r="H50" s="8">
        <v>17286</v>
      </c>
      <c r="I50" s="47"/>
      <c r="J50" s="38"/>
      <c r="M50" s="26"/>
    </row>
    <row r="51" spans="1:14" ht="39" customHeight="1" x14ac:dyDescent="0.4">
      <c r="A51" s="13"/>
      <c r="B51" s="20">
        <v>6171</v>
      </c>
      <c r="C51" s="20"/>
      <c r="D51" s="21" t="s">
        <v>20</v>
      </c>
      <c r="E51" s="42">
        <v>3800000</v>
      </c>
      <c r="F51" s="42">
        <v>2000000</v>
      </c>
      <c r="G51" s="45">
        <v>2217737</v>
      </c>
      <c r="H51" s="8">
        <v>3200000</v>
      </c>
      <c r="I51" s="47"/>
      <c r="J51" s="38"/>
      <c r="M51" s="26"/>
    </row>
    <row r="52" spans="1:14" ht="39" customHeight="1" x14ac:dyDescent="0.4">
      <c r="A52" s="13"/>
      <c r="B52" s="20">
        <v>6310</v>
      </c>
      <c r="C52" s="20"/>
      <c r="D52" s="21" t="s">
        <v>31</v>
      </c>
      <c r="E52" s="42">
        <v>5000</v>
      </c>
      <c r="F52" s="42">
        <v>5000</v>
      </c>
      <c r="G52" s="45">
        <v>2610</v>
      </c>
      <c r="H52" s="8">
        <v>5000</v>
      </c>
      <c r="I52" s="47"/>
      <c r="J52" s="38"/>
      <c r="M52" s="26"/>
    </row>
    <row r="53" spans="1:14" ht="39" customHeight="1" x14ac:dyDescent="0.4">
      <c r="A53" s="13"/>
      <c r="B53" s="20">
        <v>6320</v>
      </c>
      <c r="C53" s="20"/>
      <c r="D53" s="21" t="s">
        <v>21</v>
      </c>
      <c r="E53" s="42">
        <v>80000</v>
      </c>
      <c r="F53" s="42">
        <v>80000</v>
      </c>
      <c r="G53" s="45">
        <v>78072</v>
      </c>
      <c r="H53" s="8">
        <v>80000</v>
      </c>
      <c r="I53" s="47"/>
      <c r="J53" s="38"/>
      <c r="M53" s="26"/>
    </row>
    <row r="54" spans="1:14" ht="39" customHeight="1" x14ac:dyDescent="0.4">
      <c r="A54" s="13"/>
      <c r="B54" s="22"/>
      <c r="C54" s="22"/>
      <c r="D54" s="23"/>
      <c r="E54" s="114">
        <f>SUM(E19:E53)</f>
        <v>23173372</v>
      </c>
      <c r="F54" s="45">
        <f>SUM(F19:F53)</f>
        <v>13923351</v>
      </c>
      <c r="G54" s="45">
        <f>SUM(G19:G53)</f>
        <v>14375816</v>
      </c>
      <c r="H54" s="24">
        <f>SUM(H19:H53)</f>
        <v>17341582</v>
      </c>
      <c r="I54" s="47"/>
      <c r="J54" s="38"/>
      <c r="M54" s="26"/>
    </row>
    <row r="55" spans="1:14" ht="67.5" x14ac:dyDescent="0.4">
      <c r="A55" s="13"/>
      <c r="B55" s="17" t="s">
        <v>40</v>
      </c>
      <c r="C55" s="17" t="s">
        <v>41</v>
      </c>
      <c r="D55" s="18" t="s">
        <v>25</v>
      </c>
      <c r="E55" s="99" t="s">
        <v>100</v>
      </c>
      <c r="F55" s="19" t="s">
        <v>97</v>
      </c>
      <c r="G55" s="50" t="s">
        <v>110</v>
      </c>
      <c r="H55" s="95" t="s">
        <v>111</v>
      </c>
      <c r="I55" s="47"/>
      <c r="J55" s="38"/>
      <c r="M55" s="26"/>
    </row>
    <row r="56" spans="1:14" s="34" customFormat="1" ht="51" customHeight="1" x14ac:dyDescent="0.2">
      <c r="A56" s="30"/>
      <c r="B56" s="20"/>
      <c r="C56" s="20">
        <v>8124</v>
      </c>
      <c r="D56" s="29" t="s">
        <v>22</v>
      </c>
      <c r="E56" s="43">
        <v>1736683</v>
      </c>
      <c r="F56" s="43">
        <v>1556649</v>
      </c>
      <c r="G56" s="46">
        <v>1498415</v>
      </c>
      <c r="H56" s="31">
        <v>1556649</v>
      </c>
      <c r="I56" s="48"/>
      <c r="J56" s="39"/>
      <c r="K56" s="32"/>
      <c r="L56" s="32"/>
      <c r="M56" s="32"/>
      <c r="N56" s="33"/>
    </row>
    <row r="57" spans="1:14" s="34" customFormat="1" ht="39" customHeight="1" x14ac:dyDescent="0.2">
      <c r="A57" s="30"/>
      <c r="B57" s="22"/>
      <c r="C57" s="22"/>
      <c r="D57" s="35" t="s">
        <v>26</v>
      </c>
      <c r="E57" s="115">
        <f>E56</f>
        <v>1736683</v>
      </c>
      <c r="F57" s="102">
        <f>F56</f>
        <v>1556649</v>
      </c>
      <c r="G57" s="102">
        <f>G56</f>
        <v>1498415</v>
      </c>
      <c r="H57" s="36">
        <v>1556649</v>
      </c>
      <c r="I57" s="48"/>
      <c r="J57" s="39"/>
      <c r="K57" s="32"/>
      <c r="L57" s="32"/>
      <c r="M57" s="32"/>
      <c r="N57" s="33"/>
    </row>
    <row r="58" spans="1:14" ht="25.5" customHeight="1" x14ac:dyDescent="0.4">
      <c r="A58" s="7"/>
      <c r="B58" s="7"/>
      <c r="C58" s="7"/>
      <c r="D58" s="10" t="s">
        <v>79</v>
      </c>
      <c r="E58" s="96">
        <f>E17-E54-E57</f>
        <v>0</v>
      </c>
      <c r="F58" s="96">
        <f>F17-F54-F57</f>
        <v>0</v>
      </c>
      <c r="G58" s="96">
        <f>G17-G54-G57</f>
        <v>-611770</v>
      </c>
      <c r="H58" s="96">
        <f>H17-H54-H57</f>
        <v>-1520902</v>
      </c>
    </row>
    <row r="59" spans="1:14" ht="28.5" customHeight="1" x14ac:dyDescent="0.4">
      <c r="A59" s="7"/>
      <c r="B59" s="7"/>
      <c r="C59" s="7"/>
      <c r="D59" s="10"/>
      <c r="E59" s="96"/>
    </row>
    <row r="60" spans="1:14" ht="27" customHeight="1" x14ac:dyDescent="0.4">
      <c r="A60" s="7"/>
      <c r="B60" s="7" t="s">
        <v>123</v>
      </c>
      <c r="C60" s="7"/>
      <c r="D60" s="7"/>
      <c r="E60" s="116"/>
    </row>
    <row r="61" spans="1:14" x14ac:dyDescent="0.4">
      <c r="A61" s="7"/>
      <c r="B61" s="7" t="s">
        <v>124</v>
      </c>
      <c r="C61" s="7"/>
      <c r="D61" s="7"/>
      <c r="E61" s="116"/>
    </row>
    <row r="62" spans="1:14" x14ac:dyDescent="0.4">
      <c r="A62" s="7"/>
      <c r="B62" s="7" t="s">
        <v>37</v>
      </c>
      <c r="C62" s="7"/>
      <c r="D62" s="7"/>
      <c r="E62" s="116"/>
    </row>
    <row r="63" spans="1:14" x14ac:dyDescent="0.4">
      <c r="A63" s="7"/>
      <c r="B63" s="7"/>
      <c r="C63" s="7"/>
      <c r="D63" s="7"/>
      <c r="E63" s="116"/>
    </row>
    <row r="64" spans="1:14" x14ac:dyDescent="0.4">
      <c r="A64" s="7"/>
      <c r="B64" s="7"/>
      <c r="C64" s="7"/>
      <c r="D64" s="11"/>
      <c r="E64" s="96"/>
    </row>
    <row r="65" spans="1:6" x14ac:dyDescent="0.4">
      <c r="A65" s="7"/>
      <c r="B65" s="7"/>
      <c r="C65" s="7"/>
      <c r="D65" s="12"/>
      <c r="E65" s="117"/>
      <c r="F65" s="101"/>
    </row>
    <row r="66" spans="1:6" x14ac:dyDescent="0.4">
      <c r="A66" s="7"/>
      <c r="B66" s="7"/>
      <c r="C66" s="7"/>
      <c r="D66" s="12"/>
      <c r="E66" s="117"/>
      <c r="F66" s="101"/>
    </row>
    <row r="67" spans="1:6" x14ac:dyDescent="0.4">
      <c r="A67" s="7"/>
      <c r="B67" s="7"/>
      <c r="C67" s="7"/>
      <c r="D67" s="12"/>
      <c r="E67" s="117"/>
      <c r="F67" s="101"/>
    </row>
    <row r="68" spans="1:6" x14ac:dyDescent="0.4">
      <c r="D68" s="4"/>
      <c r="E68" s="118"/>
      <c r="F68" s="101"/>
    </row>
    <row r="69" spans="1:6" x14ac:dyDescent="0.4">
      <c r="D69" s="4"/>
      <c r="E69" s="118"/>
      <c r="F69" s="101"/>
    </row>
    <row r="70" spans="1:6" x14ac:dyDescent="0.4">
      <c r="D70" s="4"/>
      <c r="E70" s="118"/>
      <c r="F70" s="101"/>
    </row>
    <row r="72" spans="1:6" ht="21" customHeight="1" x14ac:dyDescent="0.4">
      <c r="D72" s="4"/>
      <c r="E72" s="118"/>
      <c r="F72" s="101"/>
    </row>
    <row r="73" spans="1:6" x14ac:dyDescent="0.4">
      <c r="D73" s="5"/>
      <c r="E73" s="119"/>
      <c r="F73" s="101"/>
    </row>
    <row r="75" spans="1:6" x14ac:dyDescent="0.4">
      <c r="D75" s="2"/>
      <c r="E75" s="120"/>
    </row>
    <row r="76" spans="1:6" x14ac:dyDescent="0.4">
      <c r="D76" s="2"/>
      <c r="E76" s="120"/>
    </row>
    <row r="77" spans="1:6" x14ac:dyDescent="0.4">
      <c r="D77" s="2"/>
      <c r="E77" s="120"/>
    </row>
    <row r="78" spans="1:6" x14ac:dyDescent="0.4">
      <c r="D78" s="2"/>
      <c r="E78" s="120"/>
    </row>
    <row r="79" spans="1:6" x14ac:dyDescent="0.4">
      <c r="D79" s="2"/>
      <c r="E79" s="120"/>
    </row>
    <row r="80" spans="1:6" x14ac:dyDescent="0.4">
      <c r="D80" s="3"/>
      <c r="E80" s="121"/>
    </row>
    <row r="81" spans="4:6" x14ac:dyDescent="0.4">
      <c r="D81" s="2"/>
      <c r="E81" s="120"/>
    </row>
    <row r="82" spans="4:6" x14ac:dyDescent="0.4">
      <c r="D82" s="2"/>
      <c r="E82" s="120"/>
    </row>
    <row r="83" spans="4:6" x14ac:dyDescent="0.4">
      <c r="D83" s="2"/>
      <c r="E83" s="120"/>
    </row>
    <row r="84" spans="4:6" ht="18.75" customHeight="1" x14ac:dyDescent="0.4">
      <c r="D84" s="2"/>
      <c r="E84" s="120"/>
    </row>
    <row r="85" spans="4:6" ht="18.75" customHeight="1" x14ac:dyDescent="0.4">
      <c r="D85" s="2"/>
      <c r="E85" s="120"/>
    </row>
    <row r="86" spans="4:6" ht="18.75" customHeight="1" x14ac:dyDescent="0.4"/>
    <row r="87" spans="4:6" ht="18.75" customHeight="1" x14ac:dyDescent="0.4"/>
    <row r="88" spans="4:6" ht="18.75" customHeight="1" x14ac:dyDescent="0.4"/>
    <row r="89" spans="4:6" ht="18.75" customHeight="1" x14ac:dyDescent="0.4">
      <c r="D89" s="2"/>
      <c r="E89" s="120"/>
    </row>
    <row r="90" spans="4:6" ht="19.5" customHeight="1" x14ac:dyDescent="0.4">
      <c r="D90" s="2"/>
      <c r="E90" s="120"/>
    </row>
    <row r="91" spans="4:6" x14ac:dyDescent="0.4">
      <c r="D91" s="2"/>
      <c r="E91" s="120"/>
    </row>
    <row r="92" spans="4:6" ht="18.75" customHeight="1" x14ac:dyDescent="0.4">
      <c r="D92" s="2"/>
      <c r="E92" s="120"/>
    </row>
    <row r="93" spans="4:6" x14ac:dyDescent="0.4">
      <c r="D93" s="2"/>
      <c r="E93" s="120"/>
    </row>
    <row r="94" spans="4:6" x14ac:dyDescent="0.4">
      <c r="D94" s="2"/>
      <c r="E94" s="120"/>
    </row>
    <row r="96" spans="4:6" x14ac:dyDescent="0.4">
      <c r="D96" s="6"/>
      <c r="E96" s="123"/>
      <c r="F96" s="108"/>
    </row>
  </sheetData>
  <customSheetViews>
    <customSheetView guid="{2C0D5DDD-7F35-48F8-9652-E0ED8409F51A}" scale="50" showPageBreaks="1" fitToPage="1" topLeftCell="B1">
      <selection activeCell="I15" sqref="I15"/>
      <pageMargins left="0.35433070866141736" right="0.35433070866141736" top="0.98425196850393704" bottom="0.98425196850393704" header="0.51181102362204722" footer="0.51181102362204722"/>
      <pageSetup paperSize="9" scale="27" orientation="portrait" r:id="rId1"/>
      <headerFooter alignWithMargins="0"/>
    </customSheetView>
    <customSheetView guid="{6E7F79E5-3943-4F5D-801C-99C4E9285F85}" scale="50" showPageBreaks="1">
      <selection activeCell="M10" sqref="M10"/>
      <pageMargins left="0.35433070866141736" right="0.35433070866141736" top="0.98425196850393704" bottom="0.98425196850393704" header="0.51181102362204722" footer="0.51181102362204722"/>
      <pageSetup paperSize="9" scale="42" orientation="portrait" r:id="rId2"/>
      <headerFooter alignWithMargins="0"/>
    </customSheetView>
    <customSheetView guid="{89646A96-9C19-4D99-A703-3D3D7BC38144}" scale="50" showPageBreaks="1" printArea="1" topLeftCell="A37">
      <selection activeCell="H44" sqref="H44:H45"/>
      <pageMargins left="0.35433070866141736" right="0.35433070866141736" top="0.98425196850393704" bottom="0.98425196850393704" header="0.51181102362204722" footer="0.51181102362204722"/>
      <pageSetup paperSize="9" scale="42" orientation="portrait" r:id="rId3"/>
      <headerFooter alignWithMargins="0"/>
    </customSheetView>
    <customSheetView guid="{33CD2FF0-10B1-4139-8726-2B28685AE245}" scale="50" showPageBreaks="1" hiddenRows="1" topLeftCell="C1">
      <selection activeCell="E5" sqref="E5"/>
      <pageMargins left="0.35433070866141736" right="0.35433070866141736" top="0.98425196850393704" bottom="0.98425196850393704" header="0.51181102362204722" footer="0.51181102362204722"/>
      <pageSetup paperSize="9" scale="40" fitToHeight="0" orientation="portrait" r:id="rId4"/>
      <headerFooter alignWithMargins="0"/>
    </customSheetView>
    <customSheetView guid="{18E4E863-9F3F-46FF-8DBE-6FDA783F64E5}" scale="75" showPageBreaks="1" topLeftCell="A61">
      <selection activeCell="B66" sqref="B66"/>
      <pageMargins left="0.35433070866141736" right="0.35433070866141736" top="0.98425196850393704" bottom="0.98425196850393704" header="0.51181102362204722" footer="0.51181102362204722"/>
      <pageSetup paperSize="9" scale="42" orientation="portrait" r:id="rId5"/>
      <headerFooter alignWithMargins="0"/>
    </customSheetView>
    <customSheetView guid="{F27EDAA7-D420-4C4D-996E-891014222DD5}" scale="75" fitToPage="1" showRuler="0" topLeftCell="D1">
      <selection activeCell="D73" sqref="D73"/>
      <pageMargins left="0.35" right="0.34" top="0.984251969" bottom="0.984251969" header="0.4921259845" footer="0.4921259845"/>
      <pageSetup paperSize="9" scale="39" orientation="portrait" r:id="rId6"/>
      <headerFooter alignWithMargins="0"/>
    </customSheetView>
    <customSheetView guid="{637E1CAC-C72D-4089-A82D-D0D3FAB4FEF3}" scale="75" fitToPage="1" showRuler="0" topLeftCell="A85">
      <selection activeCell="F32" sqref="F32"/>
      <pageMargins left="0.35" right="0.34" top="0.984251969" bottom="0.984251969" header="0.4921259845" footer="0.4921259845"/>
      <pageSetup paperSize="9" scale="39" orientation="portrait" r:id="rId7"/>
      <headerFooter alignWithMargins="0"/>
    </customSheetView>
    <customSheetView guid="{CF802153-8B48-47BC-B47F-78BD74E4E765}" scale="75" showPageBreaks="1" fitToPage="1" printArea="1">
      <selection activeCell="D41" sqref="D41"/>
      <pageMargins left="0.35433070866141736" right="0.35433070866141736" top="0.98425196850393704" bottom="0.98425196850393704" header="0.51181102362204722" footer="0.51181102362204722"/>
      <printOptions horizontalCentered="1" verticalCentered="1"/>
      <pageSetup paperSize="9" scale="48" orientation="portrait" r:id="rId8"/>
      <headerFooter alignWithMargins="0"/>
    </customSheetView>
    <customSheetView guid="{A0388108-2C4F-43ED-B72F-C31D230D6DF3}" scale="75" showPageBreaks="1" topLeftCell="D1">
      <selection activeCell="D80" sqref="D80"/>
      <pageMargins left="0.35433070866141736" right="0.35433070866141736" top="0.98425196850393704" bottom="0.98425196850393704" header="0.51181102362204722" footer="0.51181102362204722"/>
      <pageSetup paperSize="9" scale="42" orientation="portrait" r:id="rId9"/>
      <headerFooter alignWithMargins="0"/>
    </customSheetView>
    <customSheetView guid="{ABED5FA7-F410-4B1A-91EE-70592C33E950}" scale="50" showPageBreaks="1" fitToPage="1" printArea="1" topLeftCell="A21">
      <selection activeCell="J29" sqref="J29"/>
      <pageMargins left="0.35433070866141736" right="0.35433070866141736" top="0.98425196850393704" bottom="0.98425196850393704" header="0.51181102362204722" footer="0.51181102362204722"/>
      <pageSetup paperSize="9" scale="99" fitToHeight="0" orientation="landscape" r:id="rId10"/>
      <headerFooter alignWithMargins="0"/>
    </customSheetView>
    <customSheetView guid="{8AD5C3DE-2A79-4D8A-B167-227132033A66}" scale="50" showPageBreaks="1" topLeftCell="A31">
      <selection activeCell="E33" sqref="E33"/>
      <pageMargins left="0.35433070866141736" right="0.35433070866141736" top="0.59055118110236227" bottom="0.59055118110236227" header="0.51181102362204722" footer="0.51181102362204722"/>
      <pageSetup paperSize="9" scale="42" orientation="portrait" r:id="rId11"/>
      <headerFooter alignWithMargins="0"/>
    </customSheetView>
  </customSheetViews>
  <phoneticPr fontId="0" type="noConversion"/>
  <pageMargins left="0.35433070866141736" right="0.35433070866141736" top="0.98425196850393704" bottom="0.98425196850393704" header="0.51181102362204722" footer="0.51181102362204722"/>
  <pageSetup paperSize="9" scale="27" orientation="portrait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106D-2CCB-4B8E-A522-CF3B12415DB0}">
  <dimension ref="A1"/>
  <sheetViews>
    <sheetView workbookViewId="0"/>
  </sheetViews>
  <sheetFormatPr defaultRowHeight="12.75" x14ac:dyDescent="0.2"/>
  <sheetData/>
  <customSheetViews>
    <customSheetView guid="{2C0D5DDD-7F35-48F8-9652-E0ED8409F51A}" state="hidden">
      <pageMargins left="0.7" right="0.7" top="0.78740157499999996" bottom="0.78740157499999996" header="0.3" footer="0.3"/>
    </customSheetView>
    <customSheetView guid="{8AD5C3DE-2A79-4D8A-B167-227132033A66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workbookViewId="0">
      <selection activeCell="B36" sqref="B36"/>
    </sheetView>
  </sheetViews>
  <sheetFormatPr defaultRowHeight="12.75" x14ac:dyDescent="0.2"/>
  <cols>
    <col min="1" max="1" width="31.140625" bestFit="1" customWidth="1"/>
    <col min="2" max="2" width="7" bestFit="1" customWidth="1"/>
    <col min="3" max="3" width="11.7109375" bestFit="1" customWidth="1"/>
    <col min="4" max="5" width="12.42578125" bestFit="1" customWidth="1"/>
    <col min="6" max="6" width="11.42578125" bestFit="1" customWidth="1"/>
    <col min="7" max="7" width="11.7109375" bestFit="1" customWidth="1"/>
    <col min="8" max="8" width="12.7109375" bestFit="1" customWidth="1"/>
    <col min="9" max="9" width="62.7109375" bestFit="1" customWidth="1"/>
  </cols>
  <sheetData>
    <row r="1" spans="1:9" ht="21.75" thickBot="1" x14ac:dyDescent="0.4">
      <c r="A1" s="51" t="s">
        <v>49</v>
      </c>
      <c r="B1" s="52"/>
      <c r="C1" s="52"/>
      <c r="D1" s="52"/>
      <c r="E1" s="52"/>
      <c r="F1" s="52"/>
      <c r="G1" s="53"/>
      <c r="H1" s="54"/>
    </row>
    <row r="2" spans="1:9" ht="60.75" thickBot="1" x14ac:dyDescent="0.3">
      <c r="A2" s="55"/>
      <c r="B2" s="56" t="s">
        <v>50</v>
      </c>
      <c r="C2" s="57" t="s">
        <v>51</v>
      </c>
      <c r="D2" s="58" t="s">
        <v>75</v>
      </c>
      <c r="E2" s="59" t="s">
        <v>76</v>
      </c>
      <c r="F2" s="60" t="s">
        <v>52</v>
      </c>
      <c r="G2" s="61" t="s">
        <v>73</v>
      </c>
      <c r="H2" s="61" t="s">
        <v>74</v>
      </c>
      <c r="I2" t="s">
        <v>53</v>
      </c>
    </row>
    <row r="3" spans="1:9" ht="18.75" x14ac:dyDescent="0.3">
      <c r="A3" s="62" t="s">
        <v>54</v>
      </c>
      <c r="B3" s="63">
        <v>1211</v>
      </c>
      <c r="C3" s="64">
        <v>4840000</v>
      </c>
      <c r="D3" s="65">
        <v>7192740</v>
      </c>
      <c r="E3" s="66">
        <f>D3*E10</f>
        <v>6473466</v>
      </c>
      <c r="F3" s="67">
        <f t="shared" ref="F3:F8" si="0">D3-C3</f>
        <v>2352740</v>
      </c>
      <c r="G3" s="68">
        <v>4604195</v>
      </c>
      <c r="H3" s="68">
        <f>G3/G12*H12</f>
        <v>6138926.666666667</v>
      </c>
      <c r="I3" t="s">
        <v>55</v>
      </c>
    </row>
    <row r="4" spans="1:9" ht="18.75" x14ac:dyDescent="0.3">
      <c r="A4" s="62" t="s">
        <v>56</v>
      </c>
      <c r="B4" s="69">
        <v>1121</v>
      </c>
      <c r="C4" s="70">
        <v>1730000</v>
      </c>
      <c r="D4" s="71">
        <v>2962545</v>
      </c>
      <c r="E4" s="72">
        <f>D4*E10</f>
        <v>2666290.5</v>
      </c>
      <c r="F4" s="73">
        <f t="shared" si="0"/>
        <v>1232545</v>
      </c>
      <c r="G4" s="68">
        <v>2232735</v>
      </c>
      <c r="H4" s="68">
        <f>G4/G12*H12</f>
        <v>2976980</v>
      </c>
      <c r="I4" t="s">
        <v>57</v>
      </c>
    </row>
    <row r="5" spans="1:9" ht="15" x14ac:dyDescent="0.25">
      <c r="A5" s="62" t="s">
        <v>58</v>
      </c>
      <c r="B5" s="74" t="s">
        <v>59</v>
      </c>
      <c r="C5" s="75">
        <f>C6+C7+C8</f>
        <v>1670000</v>
      </c>
      <c r="D5" s="76">
        <f>D6+D7+D8</f>
        <v>2628075</v>
      </c>
      <c r="E5" s="76">
        <f>E6+E7+E8</f>
        <v>2365267.5</v>
      </c>
      <c r="F5" s="76">
        <f t="shared" si="0"/>
        <v>958075</v>
      </c>
      <c r="G5" s="68">
        <f>G6+G7+G8</f>
        <v>1690838</v>
      </c>
      <c r="H5" s="68">
        <f>H6+H7+H8</f>
        <v>2254450.6666666665</v>
      </c>
      <c r="I5" t="s">
        <v>60</v>
      </c>
    </row>
    <row r="6" spans="1:9" ht="18.75" x14ac:dyDescent="0.3">
      <c r="A6" s="77" t="s">
        <v>61</v>
      </c>
      <c r="B6" s="69" t="s">
        <v>62</v>
      </c>
      <c r="C6" s="70">
        <v>1380000</v>
      </c>
      <c r="D6" s="71">
        <v>2074065</v>
      </c>
      <c r="E6" s="72">
        <f>D6*E10</f>
        <v>1866658.5</v>
      </c>
      <c r="F6" s="73">
        <f t="shared" si="0"/>
        <v>694065</v>
      </c>
      <c r="G6" s="68">
        <v>1305583</v>
      </c>
      <c r="H6" s="68">
        <f>G6/G12*H12</f>
        <v>1740777.3333333333</v>
      </c>
      <c r="I6" t="s">
        <v>63</v>
      </c>
    </row>
    <row r="7" spans="1:9" ht="18.75" x14ac:dyDescent="0.3">
      <c r="A7" s="62" t="s">
        <v>64</v>
      </c>
      <c r="B7" s="69" t="s">
        <v>65</v>
      </c>
      <c r="C7" s="70">
        <v>231000</v>
      </c>
      <c r="D7" s="71">
        <v>422550</v>
      </c>
      <c r="E7" s="72">
        <f>D7*E10</f>
        <v>380295</v>
      </c>
      <c r="F7" s="73">
        <f t="shared" si="0"/>
        <v>191550</v>
      </c>
      <c r="G7" s="68">
        <v>272192</v>
      </c>
      <c r="H7" s="68">
        <f>G7/G12*H12</f>
        <v>362922.66666666669</v>
      </c>
    </row>
    <row r="8" spans="1:9" ht="19.5" thickBot="1" x14ac:dyDescent="0.35">
      <c r="A8" s="62" t="s">
        <v>66</v>
      </c>
      <c r="B8" s="69" t="s">
        <v>67</v>
      </c>
      <c r="C8" s="70">
        <v>59000</v>
      </c>
      <c r="D8" s="71">
        <v>131460</v>
      </c>
      <c r="E8" s="72">
        <f>D8*E10</f>
        <v>118314</v>
      </c>
      <c r="F8" s="73">
        <f t="shared" si="0"/>
        <v>72460</v>
      </c>
      <c r="G8" s="68">
        <v>113063</v>
      </c>
      <c r="H8" s="68">
        <f>G8/G12*H12</f>
        <v>150750.66666666666</v>
      </c>
    </row>
    <row r="9" spans="1:9" ht="15.75" thickBot="1" x14ac:dyDescent="0.3">
      <c r="A9" s="78"/>
      <c r="B9" s="79"/>
      <c r="C9" s="80">
        <f t="shared" ref="C9:H9" si="1">C3+C4+C5</f>
        <v>8240000</v>
      </c>
      <c r="D9" s="81">
        <f t="shared" si="1"/>
        <v>12783360</v>
      </c>
      <c r="E9" s="82">
        <f t="shared" si="1"/>
        <v>11505024</v>
      </c>
      <c r="F9" s="83">
        <f t="shared" si="1"/>
        <v>4543360</v>
      </c>
      <c r="G9" s="68">
        <f t="shared" si="1"/>
        <v>8527768</v>
      </c>
      <c r="H9" s="68">
        <f t="shared" si="1"/>
        <v>11370357.333333334</v>
      </c>
    </row>
    <row r="10" spans="1:9" ht="15" x14ac:dyDescent="0.25">
      <c r="A10" s="84"/>
      <c r="B10" s="85"/>
      <c r="C10" s="86"/>
      <c r="D10" s="87"/>
      <c r="E10" s="88">
        <v>0.9</v>
      </c>
      <c r="F10" s="89" t="s">
        <v>68</v>
      </c>
      <c r="G10" s="86">
        <v>128475</v>
      </c>
      <c r="H10" s="86"/>
    </row>
    <row r="11" spans="1:9" ht="15.75" x14ac:dyDescent="0.25">
      <c r="A11" s="84"/>
      <c r="B11" s="85"/>
      <c r="C11" s="86"/>
      <c r="D11" s="87"/>
      <c r="E11" s="87"/>
      <c r="F11" s="90"/>
      <c r="G11" s="86">
        <f>G9+G10</f>
        <v>8656243</v>
      </c>
      <c r="H11" s="86"/>
    </row>
    <row r="12" spans="1:9" x14ac:dyDescent="0.2">
      <c r="G12" s="91">
        <v>3</v>
      </c>
      <c r="H12" s="91">
        <v>4</v>
      </c>
    </row>
    <row r="13" spans="1:9" x14ac:dyDescent="0.2">
      <c r="A13" s="92" t="s">
        <v>69</v>
      </c>
      <c r="E13" s="86">
        <v>4840000</v>
      </c>
    </row>
    <row r="14" spans="1:9" x14ac:dyDescent="0.2">
      <c r="E14" s="86">
        <v>1730000</v>
      </c>
    </row>
    <row r="15" spans="1:9" x14ac:dyDescent="0.2">
      <c r="E15" s="86">
        <v>1380000</v>
      </c>
    </row>
    <row r="16" spans="1:9" x14ac:dyDescent="0.2">
      <c r="E16" s="86">
        <v>59000</v>
      </c>
    </row>
    <row r="17" spans="1:5" x14ac:dyDescent="0.2">
      <c r="E17" s="86">
        <v>231000</v>
      </c>
    </row>
    <row r="18" spans="1:5" ht="15" x14ac:dyDescent="0.25">
      <c r="A18" s="93" t="s">
        <v>70</v>
      </c>
      <c r="D18" s="94" t="s">
        <v>71</v>
      </c>
      <c r="E18" s="87">
        <f>SUM(E13:E17)</f>
        <v>8240000</v>
      </c>
    </row>
    <row r="19" spans="1:5" ht="15" x14ac:dyDescent="0.25">
      <c r="A19" s="93"/>
      <c r="D19" s="94" t="s">
        <v>72</v>
      </c>
      <c r="E19" s="87">
        <f>E18-E9</f>
        <v>-3265024</v>
      </c>
    </row>
  </sheetData>
  <customSheetViews>
    <customSheetView guid="{2C0D5DDD-7F35-48F8-9652-E0ED8409F51A}">
      <selection activeCell="B36" sqref="B3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6E7F79E5-3943-4F5D-801C-99C4E9285F85}">
      <selection sqref="A1:I20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89646A96-9C19-4D99-A703-3D3D7BC38144}">
      <selection activeCell="E3" sqref="E3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  <customSheetView guid="{33CD2FF0-10B1-4139-8726-2B28685AE245}">
      <selection activeCell="E3" sqref="E3"/>
      <pageMargins left="0.78740157499999996" right="0.78740157499999996" top="0.984251969" bottom="0.984251969" header="0.4921259845" footer="0.4921259845"/>
      <pageSetup paperSize="9" orientation="portrait" r:id="rId4"/>
      <headerFooter alignWithMargins="0"/>
    </customSheetView>
    <customSheetView guid="{18E4E863-9F3F-46FF-8DBE-6FDA783F64E5}" showPageBreaks="1">
      <pageMargins left="0.78740157499999996" right="0.78740157499999996" top="0.984251969" bottom="0.984251969" header="0.4921259845" footer="0.4921259845"/>
      <pageSetup paperSize="9" orientation="portrait" r:id="rId5"/>
      <headerFooter alignWithMargins="0"/>
    </customSheetView>
    <customSheetView guid="{F27EDAA7-D420-4C4D-996E-891014222DD5}" showRuler="0">
      <pageMargins left="0.78740157499999996" right="0.78740157499999996" top="0.984251969" bottom="0.984251969" header="0.4921259845" footer="0.4921259845"/>
      <headerFooter alignWithMargins="0"/>
    </customSheetView>
    <customSheetView guid="{637E1CAC-C72D-4089-A82D-D0D3FAB4FEF3}" showRuler="0">
      <pageMargins left="0.78740157499999996" right="0.78740157499999996" top="0.984251969" bottom="0.984251969" header="0.4921259845" footer="0.4921259845"/>
      <headerFooter alignWithMargins="0"/>
    </customSheetView>
    <customSheetView guid="{CF802153-8B48-47BC-B47F-78BD74E4E765}" showPageBreaks="1">
      <pageMargins left="0.78740157499999996" right="0.78740157499999996" top="0.984251969" bottom="0.984251969" header="0.4921259845" footer="0.4921259845"/>
      <headerFooter alignWithMargins="0"/>
    </customSheetView>
    <customSheetView guid="{A0388108-2C4F-43ED-B72F-C31D230D6DF3}">
      <pageMargins left="0.78740157499999996" right="0.78740157499999996" top="0.984251969" bottom="0.984251969" header="0.4921259845" footer="0.4921259845"/>
      <headerFooter alignWithMargins="0"/>
    </customSheetView>
    <customSheetView guid="{ABED5FA7-F410-4B1A-91EE-70592C33E950}">
      <pageMargins left="0.78740157499999996" right="0.78740157499999996" top="0.984251969" bottom="0.984251969" header="0.4921259845" footer="0.4921259845"/>
      <pageSetup paperSize="9" orientation="portrait" r:id="rId6"/>
      <headerFooter alignWithMargins="0"/>
    </customSheetView>
    <customSheetView guid="{8AD5C3DE-2A79-4D8A-B167-227132033A66}" state="hidden">
      <selection activeCell="B36" sqref="B36"/>
      <pageMargins left="0.78740157499999996" right="0.78740157499999996" top="0.984251969" bottom="0.984251969" header="0.4921259845" footer="0.4921259845"/>
      <pageSetup paperSize="9" orientation="portrait" r:id="rId7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workbookViewId="0">
      <selection activeCell="M27" sqref="M27"/>
    </sheetView>
  </sheetViews>
  <sheetFormatPr defaultRowHeight="12.75" x14ac:dyDescent="0.2"/>
  <cols>
    <col min="1" max="1" width="31.140625" bestFit="1" customWidth="1"/>
    <col min="2" max="2" width="7" bestFit="1" customWidth="1"/>
    <col min="3" max="3" width="12.7109375" customWidth="1"/>
    <col min="4" max="5" width="12.42578125" bestFit="1" customWidth="1"/>
    <col min="6" max="6" width="11.42578125" bestFit="1" customWidth="1"/>
    <col min="7" max="7" width="13.28515625" customWidth="1"/>
    <col min="8" max="8" width="12.7109375" bestFit="1" customWidth="1"/>
    <col min="9" max="9" width="62.7109375" bestFit="1" customWidth="1"/>
  </cols>
  <sheetData>
    <row r="1" spans="1:9" ht="21.75" thickBot="1" x14ac:dyDescent="0.4">
      <c r="A1" s="51" t="s">
        <v>80</v>
      </c>
      <c r="B1" s="52"/>
      <c r="C1" s="107" t="s">
        <v>86</v>
      </c>
      <c r="D1" s="52"/>
      <c r="E1" s="52"/>
      <c r="F1" s="106"/>
      <c r="G1" s="107" t="s">
        <v>86</v>
      </c>
      <c r="H1" s="107" t="s">
        <v>86</v>
      </c>
    </row>
    <row r="2" spans="1:9" ht="60.75" thickBot="1" x14ac:dyDescent="0.3">
      <c r="A2" s="55"/>
      <c r="B2" s="56" t="s">
        <v>50</v>
      </c>
      <c r="C2" s="57" t="s">
        <v>81</v>
      </c>
      <c r="D2" s="58" t="s">
        <v>83</v>
      </c>
      <c r="E2" s="59" t="s">
        <v>84</v>
      </c>
      <c r="F2" s="60" t="s">
        <v>52</v>
      </c>
      <c r="G2" s="105" t="s">
        <v>85</v>
      </c>
      <c r="H2" s="105" t="s">
        <v>82</v>
      </c>
      <c r="I2" t="s">
        <v>53</v>
      </c>
    </row>
    <row r="3" spans="1:9" ht="18.75" x14ac:dyDescent="0.3">
      <c r="A3" s="62" t="s">
        <v>54</v>
      </c>
      <c r="B3" s="63">
        <v>1211</v>
      </c>
      <c r="C3" s="64">
        <v>6400000</v>
      </c>
      <c r="D3" s="65">
        <v>7192740</v>
      </c>
      <c r="E3" s="66">
        <f>D3*E10</f>
        <v>6473466</v>
      </c>
      <c r="F3" s="103">
        <f t="shared" ref="F3:F8" si="0">D3-C3</f>
        <v>792740</v>
      </c>
      <c r="G3" s="68">
        <v>5539189</v>
      </c>
      <c r="H3" s="68">
        <f>G3/G11*H11</f>
        <v>6647026.8000000007</v>
      </c>
      <c r="I3" t="s">
        <v>55</v>
      </c>
    </row>
    <row r="4" spans="1:9" ht="18.75" x14ac:dyDescent="0.3">
      <c r="A4" s="62" t="s">
        <v>56</v>
      </c>
      <c r="B4" s="69">
        <v>1121</v>
      </c>
      <c r="C4" s="70">
        <v>2660000</v>
      </c>
      <c r="D4" s="71">
        <v>2962545</v>
      </c>
      <c r="E4" s="72">
        <f>D4*E10</f>
        <v>2666290.5</v>
      </c>
      <c r="F4" s="104">
        <f t="shared" si="0"/>
        <v>302545</v>
      </c>
      <c r="G4" s="68">
        <v>3140818</v>
      </c>
      <c r="H4" s="68">
        <f>G4/G11*H11</f>
        <v>3768981.5999999996</v>
      </c>
      <c r="I4" t="s">
        <v>57</v>
      </c>
    </row>
    <row r="5" spans="1:9" ht="15" x14ac:dyDescent="0.25">
      <c r="A5" s="62" t="s">
        <v>58</v>
      </c>
      <c r="B5" s="74" t="s">
        <v>59</v>
      </c>
      <c r="C5" s="75">
        <f>C6+C7+C8</f>
        <v>2347000</v>
      </c>
      <c r="D5" s="76">
        <f>D6+D7+D8</f>
        <v>2628075</v>
      </c>
      <c r="E5" s="76">
        <f>E6+E7+E8</f>
        <v>2365267.5</v>
      </c>
      <c r="F5" s="76">
        <f t="shared" si="0"/>
        <v>281075</v>
      </c>
      <c r="G5" s="68">
        <f>G6+G7+G8</f>
        <v>2336680</v>
      </c>
      <c r="H5" s="68">
        <f>H6+H7+H8</f>
        <v>2804016</v>
      </c>
      <c r="I5" t="s">
        <v>60</v>
      </c>
    </row>
    <row r="6" spans="1:9" ht="18.75" x14ac:dyDescent="0.3">
      <c r="A6" s="77" t="s">
        <v>61</v>
      </c>
      <c r="B6" s="69" t="s">
        <v>62</v>
      </c>
      <c r="C6" s="70">
        <v>1860000</v>
      </c>
      <c r="D6" s="71">
        <v>2074065</v>
      </c>
      <c r="E6" s="72">
        <f>D6*E10</f>
        <v>1866658.5</v>
      </c>
      <c r="F6" s="104">
        <f t="shared" si="0"/>
        <v>214065</v>
      </c>
      <c r="G6" s="68">
        <v>1765566</v>
      </c>
      <c r="H6" s="68">
        <f>G6/G11*H11</f>
        <v>2118679.2000000002</v>
      </c>
      <c r="I6" t="s">
        <v>63</v>
      </c>
    </row>
    <row r="7" spans="1:9" ht="18.75" x14ac:dyDescent="0.3">
      <c r="A7" s="62" t="s">
        <v>64</v>
      </c>
      <c r="B7" s="69" t="s">
        <v>65</v>
      </c>
      <c r="C7" s="70">
        <v>380000</v>
      </c>
      <c r="D7" s="71">
        <v>422550</v>
      </c>
      <c r="E7" s="72">
        <f>D7*E10</f>
        <v>380295</v>
      </c>
      <c r="F7" s="104">
        <f t="shared" si="0"/>
        <v>42550</v>
      </c>
      <c r="G7" s="68">
        <v>442539</v>
      </c>
      <c r="H7" s="68">
        <f>G7/G11*H11</f>
        <v>531046.80000000005</v>
      </c>
    </row>
    <row r="8" spans="1:9" ht="19.5" thickBot="1" x14ac:dyDescent="0.35">
      <c r="A8" s="62" t="s">
        <v>66</v>
      </c>
      <c r="B8" s="69" t="s">
        <v>67</v>
      </c>
      <c r="C8" s="70">
        <v>107000</v>
      </c>
      <c r="D8" s="71">
        <v>131460</v>
      </c>
      <c r="E8" s="72">
        <f>D8*E10</f>
        <v>118314</v>
      </c>
      <c r="F8" s="104">
        <f t="shared" si="0"/>
        <v>24460</v>
      </c>
      <c r="G8" s="68">
        <v>128575</v>
      </c>
      <c r="H8" s="68">
        <f>G8/G11*H11</f>
        <v>154290</v>
      </c>
    </row>
    <row r="9" spans="1:9" ht="15.75" thickBot="1" x14ac:dyDescent="0.3">
      <c r="A9" s="78"/>
      <c r="B9" s="79"/>
      <c r="C9" s="80">
        <f t="shared" ref="C9:H9" si="1">C3+C4+C5</f>
        <v>11407000</v>
      </c>
      <c r="D9" s="81">
        <f t="shared" si="1"/>
        <v>12783360</v>
      </c>
      <c r="E9" s="82">
        <f t="shared" si="1"/>
        <v>11505024</v>
      </c>
      <c r="F9" s="83">
        <f t="shared" si="1"/>
        <v>1376360</v>
      </c>
      <c r="G9" s="68">
        <f t="shared" si="1"/>
        <v>11016687</v>
      </c>
      <c r="H9" s="68">
        <f t="shared" si="1"/>
        <v>13220024.4</v>
      </c>
    </row>
    <row r="10" spans="1:9" ht="15" x14ac:dyDescent="0.25">
      <c r="A10" s="84"/>
      <c r="B10" s="85"/>
      <c r="C10" s="86"/>
      <c r="D10" s="87"/>
      <c r="E10" s="88">
        <v>0.9</v>
      </c>
      <c r="F10" s="89"/>
      <c r="G10" s="86"/>
      <c r="H10" s="86"/>
    </row>
    <row r="11" spans="1:9" x14ac:dyDescent="0.2">
      <c r="G11" s="91">
        <v>10</v>
      </c>
      <c r="H11" s="91">
        <v>12</v>
      </c>
    </row>
    <row r="12" spans="1:9" x14ac:dyDescent="0.2">
      <c r="A12" s="92" t="s">
        <v>69</v>
      </c>
      <c r="E12" s="86">
        <v>4840000</v>
      </c>
    </row>
    <row r="13" spans="1:9" x14ac:dyDescent="0.2">
      <c r="E13" s="86">
        <v>1730000</v>
      </c>
    </row>
    <row r="14" spans="1:9" x14ac:dyDescent="0.2">
      <c r="E14" s="86">
        <v>1380000</v>
      </c>
    </row>
    <row r="15" spans="1:9" x14ac:dyDescent="0.2">
      <c r="E15" s="86">
        <v>59000</v>
      </c>
    </row>
    <row r="16" spans="1:9" x14ac:dyDescent="0.2">
      <c r="E16" s="86">
        <v>231000</v>
      </c>
    </row>
    <row r="17" spans="1:5" ht="15" x14ac:dyDescent="0.25">
      <c r="A17" s="93" t="s">
        <v>70</v>
      </c>
      <c r="D17" s="94" t="s">
        <v>71</v>
      </c>
      <c r="E17" s="87">
        <f>SUM(E12:E16)</f>
        <v>8240000</v>
      </c>
    </row>
    <row r="18" spans="1:5" ht="15" x14ac:dyDescent="0.25">
      <c r="A18" s="93"/>
      <c r="D18" s="94" t="s">
        <v>72</v>
      </c>
      <c r="E18" s="87">
        <f>E17-E9</f>
        <v>-3265024</v>
      </c>
    </row>
  </sheetData>
  <customSheetViews>
    <customSheetView guid="{2C0D5DDD-7F35-48F8-9652-E0ED8409F51A}">
      <selection activeCell="M27" sqref="M27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6E7F79E5-3943-4F5D-801C-99C4E9285F85}">
      <selection activeCell="C1" sqref="C1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89646A96-9C19-4D99-A703-3D3D7BC38144}">
      <selection activeCell="O2" sqref="O2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  <customSheetView guid="{33CD2FF0-10B1-4139-8726-2B28685AE245}">
      <pageMargins left="0.78740157499999996" right="0.78740157499999996" top="0.984251969" bottom="0.984251969" header="0.4921259845" footer="0.4921259845"/>
      <pageSetup paperSize="9" orientation="portrait" r:id="rId4"/>
      <headerFooter alignWithMargins="0"/>
    </customSheetView>
    <customSheetView guid="{18E4E863-9F3F-46FF-8DBE-6FDA783F64E5}" showPageBreaks="1">
      <pageMargins left="0.78740157499999996" right="0.78740157499999996" top="0.984251969" bottom="0.984251969" header="0.4921259845" footer="0.4921259845"/>
      <pageSetup paperSize="9" orientation="portrait" r:id="rId5"/>
      <headerFooter alignWithMargins="0"/>
    </customSheetView>
    <customSheetView guid="{F27EDAA7-D420-4C4D-996E-891014222DD5}" showRuler="0">
      <pageMargins left="0.78740157499999996" right="0.78740157499999996" top="0.984251969" bottom="0.984251969" header="0.4921259845" footer="0.4921259845"/>
      <headerFooter alignWithMargins="0"/>
    </customSheetView>
    <customSheetView guid="{637E1CAC-C72D-4089-A82D-D0D3FAB4FEF3}" showRuler="0">
      <pageMargins left="0.78740157499999996" right="0.78740157499999996" top="0.984251969" bottom="0.984251969" header="0.4921259845" footer="0.4921259845"/>
      <headerFooter alignWithMargins="0"/>
    </customSheetView>
    <customSheetView guid="{CF802153-8B48-47BC-B47F-78BD74E4E765}" showPageBreaks="1">
      <pageMargins left="0.78740157499999996" right="0.78740157499999996" top="0.984251969" bottom="0.984251969" header="0.4921259845" footer="0.4921259845"/>
      <headerFooter alignWithMargins="0"/>
    </customSheetView>
    <customSheetView guid="{A0388108-2C4F-43ED-B72F-C31D230D6DF3}">
      <pageMargins left="0.78740157499999996" right="0.78740157499999996" top="0.984251969" bottom="0.984251969" header="0.4921259845" footer="0.4921259845"/>
      <headerFooter alignWithMargins="0"/>
    </customSheetView>
    <customSheetView guid="{ABED5FA7-F410-4B1A-91EE-70592C33E950}">
      <pageMargins left="0.78740157499999996" right="0.78740157499999996" top="0.984251969" bottom="0.984251969" header="0.4921259845" footer="0.4921259845"/>
      <pageSetup paperSize="9" orientation="portrait" r:id="rId6"/>
      <headerFooter alignWithMargins="0"/>
    </customSheetView>
    <customSheetView guid="{8AD5C3DE-2A79-4D8A-B167-227132033A66}" showPageBreaks="1" state="hidden">
      <selection activeCell="M27" sqref="M27"/>
      <pageMargins left="0.78740157499999996" right="0.78740157499999996" top="0.984251969" bottom="0.984251969" header="0.4921259845" footer="0.4921259845"/>
      <pageSetup paperSize="9" orientation="landscape" r:id="rId7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8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C36" sqref="C36"/>
    </sheetView>
  </sheetViews>
  <sheetFormatPr defaultRowHeight="12.75" x14ac:dyDescent="0.2"/>
  <cols>
    <col min="1" max="1" width="28.85546875" bestFit="1" customWidth="1"/>
    <col min="2" max="2" width="7" bestFit="1" customWidth="1"/>
    <col min="3" max="3" width="13.28515625" bestFit="1" customWidth="1"/>
    <col min="4" max="5" width="12.7109375" bestFit="1" customWidth="1"/>
    <col min="6" max="6" width="11.42578125" bestFit="1" customWidth="1"/>
    <col min="7" max="8" width="13.28515625" bestFit="1" customWidth="1"/>
    <col min="9" max="9" width="64" bestFit="1" customWidth="1"/>
  </cols>
  <sheetData>
    <row r="1" spans="1:9" ht="21.75" thickBot="1" x14ac:dyDescent="0.4">
      <c r="A1" s="51" t="s">
        <v>96</v>
      </c>
      <c r="B1" s="52"/>
      <c r="C1" s="107" t="s">
        <v>86</v>
      </c>
      <c r="D1" s="52"/>
      <c r="E1" s="52"/>
      <c r="F1" s="106"/>
      <c r="G1" s="107" t="s">
        <v>86</v>
      </c>
      <c r="H1" s="107" t="s">
        <v>86</v>
      </c>
    </row>
    <row r="2" spans="1:9" ht="60.75" thickBot="1" x14ac:dyDescent="0.3">
      <c r="A2" s="55"/>
      <c r="B2" s="56" t="s">
        <v>50</v>
      </c>
      <c r="C2" s="57" t="s">
        <v>90</v>
      </c>
      <c r="D2" s="58" t="s">
        <v>92</v>
      </c>
      <c r="E2" s="59" t="s">
        <v>91</v>
      </c>
      <c r="F2" s="60" t="s">
        <v>93</v>
      </c>
      <c r="G2" s="105" t="s">
        <v>94</v>
      </c>
      <c r="H2" s="105" t="s">
        <v>95</v>
      </c>
      <c r="I2" t="s">
        <v>53</v>
      </c>
    </row>
    <row r="3" spans="1:9" ht="18.75" x14ac:dyDescent="0.3">
      <c r="A3" s="62" t="s">
        <v>54</v>
      </c>
      <c r="B3" s="63">
        <v>1211</v>
      </c>
      <c r="C3" s="64">
        <v>6520000</v>
      </c>
      <c r="D3" s="65">
        <v>7176090</v>
      </c>
      <c r="E3" s="66">
        <f>D3*E10</f>
        <v>6458481</v>
      </c>
      <c r="F3" s="103">
        <f t="shared" ref="F3:F8" si="0">D3-C3</f>
        <v>656090</v>
      </c>
      <c r="G3" s="68">
        <v>5574835</v>
      </c>
      <c r="H3" s="68">
        <f>G3/G11*H11</f>
        <v>6689802</v>
      </c>
      <c r="I3" t="s">
        <v>55</v>
      </c>
    </row>
    <row r="4" spans="1:9" ht="18.75" x14ac:dyDescent="0.3">
      <c r="A4" s="62" t="s">
        <v>56</v>
      </c>
      <c r="B4" s="69">
        <v>1121</v>
      </c>
      <c r="C4" s="70">
        <v>3600000</v>
      </c>
      <c r="D4" s="71">
        <v>3654755</v>
      </c>
      <c r="E4" s="72">
        <f>D4*E10</f>
        <v>3289279.5</v>
      </c>
      <c r="F4" s="104">
        <f t="shared" si="0"/>
        <v>54755</v>
      </c>
      <c r="G4" s="68">
        <v>2794343</v>
      </c>
      <c r="H4" s="68">
        <f>G4/G11*H11</f>
        <v>3353211.5999999996</v>
      </c>
      <c r="I4" t="s">
        <v>57</v>
      </c>
    </row>
    <row r="5" spans="1:9" ht="15" x14ac:dyDescent="0.25">
      <c r="A5" s="62" t="s">
        <v>58</v>
      </c>
      <c r="B5" s="74" t="s">
        <v>59</v>
      </c>
      <c r="C5" s="75">
        <f>C6+C7+C8</f>
        <v>2720000</v>
      </c>
      <c r="D5" s="76">
        <f>D6+D7+D8</f>
        <v>3305874</v>
      </c>
      <c r="E5" s="76">
        <f>E6+E7+E8</f>
        <v>2975286.6</v>
      </c>
      <c r="F5" s="76">
        <f t="shared" si="0"/>
        <v>585874</v>
      </c>
      <c r="G5" s="68">
        <f>G6+G7+G8</f>
        <v>2560668</v>
      </c>
      <c r="H5" s="68">
        <f>H6+H7+H8</f>
        <v>3072801.6</v>
      </c>
      <c r="I5" t="s">
        <v>60</v>
      </c>
    </row>
    <row r="6" spans="1:9" ht="18.75" x14ac:dyDescent="0.3">
      <c r="A6" s="77" t="s">
        <v>61</v>
      </c>
      <c r="B6" s="69" t="s">
        <v>62</v>
      </c>
      <c r="C6" s="70">
        <v>2100000</v>
      </c>
      <c r="D6" s="71">
        <v>2624479</v>
      </c>
      <c r="E6" s="72">
        <f>D6*E10</f>
        <v>2362031.1</v>
      </c>
      <c r="F6" s="104">
        <f t="shared" si="0"/>
        <v>524479</v>
      </c>
      <c r="G6" s="68">
        <v>1960316</v>
      </c>
      <c r="H6" s="68">
        <f>G6/G11*H11</f>
        <v>2352379.2000000002</v>
      </c>
      <c r="I6" t="s">
        <v>63</v>
      </c>
    </row>
    <row r="7" spans="1:9" ht="18.75" x14ac:dyDescent="0.3">
      <c r="A7" s="62" t="s">
        <v>64</v>
      </c>
      <c r="B7" s="69" t="s">
        <v>65</v>
      </c>
      <c r="C7" s="70">
        <v>500000</v>
      </c>
      <c r="D7" s="71">
        <v>462205</v>
      </c>
      <c r="E7" s="72">
        <f>D7*E10</f>
        <v>415984.5</v>
      </c>
      <c r="F7" s="104">
        <f t="shared" si="0"/>
        <v>-37795</v>
      </c>
      <c r="G7" s="68">
        <v>476324</v>
      </c>
      <c r="H7" s="68">
        <f>G7/G11*H11</f>
        <v>571588.80000000005</v>
      </c>
    </row>
    <row r="8" spans="1:9" ht="19.5" thickBot="1" x14ac:dyDescent="0.35">
      <c r="A8" s="62" t="s">
        <v>66</v>
      </c>
      <c r="B8" s="69" t="s">
        <v>67</v>
      </c>
      <c r="C8" s="70">
        <v>120000</v>
      </c>
      <c r="D8" s="71">
        <v>219190</v>
      </c>
      <c r="E8" s="72">
        <f>D8*E10</f>
        <v>197271</v>
      </c>
      <c r="F8" s="104">
        <f t="shared" si="0"/>
        <v>99190</v>
      </c>
      <c r="G8" s="68">
        <v>124028</v>
      </c>
      <c r="H8" s="68">
        <f>G8/G11*H11</f>
        <v>148833.59999999998</v>
      </c>
    </row>
    <row r="9" spans="1:9" ht="15.75" thickBot="1" x14ac:dyDescent="0.3">
      <c r="A9" s="78"/>
      <c r="B9" s="79"/>
      <c r="C9" s="80">
        <f t="shared" ref="C9:H9" si="1">C3+C4+C5</f>
        <v>12840000</v>
      </c>
      <c r="D9" s="81">
        <f t="shared" si="1"/>
        <v>14136719</v>
      </c>
      <c r="E9" s="82">
        <f t="shared" si="1"/>
        <v>12723047.1</v>
      </c>
      <c r="F9" s="83">
        <f t="shared" si="1"/>
        <v>1296719</v>
      </c>
      <c r="G9" s="68">
        <f t="shared" si="1"/>
        <v>10929846</v>
      </c>
      <c r="H9" s="68">
        <f t="shared" si="1"/>
        <v>13115815.199999999</v>
      </c>
    </row>
    <row r="10" spans="1:9" ht="15" x14ac:dyDescent="0.25">
      <c r="A10" s="84"/>
      <c r="B10" s="85"/>
      <c r="C10" s="86"/>
      <c r="D10" s="87"/>
      <c r="E10" s="88">
        <v>0.9</v>
      </c>
      <c r="F10" s="89"/>
      <c r="G10" s="86"/>
      <c r="H10" s="86"/>
    </row>
    <row r="11" spans="1:9" x14ac:dyDescent="0.2">
      <c r="D11" s="86">
        <v>2577865</v>
      </c>
      <c r="G11" s="91">
        <v>10</v>
      </c>
      <c r="H11" s="91">
        <v>12</v>
      </c>
    </row>
    <row r="12" spans="1:9" x14ac:dyDescent="0.2">
      <c r="A12" s="92"/>
      <c r="D12" s="86">
        <v>46614</v>
      </c>
      <c r="E12" s="86"/>
    </row>
    <row r="13" spans="1:9" x14ac:dyDescent="0.2">
      <c r="D13" s="86">
        <f>D11+D12</f>
        <v>2624479</v>
      </c>
      <c r="E13" s="86"/>
    </row>
    <row r="14" spans="1:9" x14ac:dyDescent="0.2">
      <c r="E14" s="86"/>
    </row>
    <row r="15" spans="1:9" x14ac:dyDescent="0.2">
      <c r="A15" t="s">
        <v>101</v>
      </c>
      <c r="E15" s="86">
        <v>1200000</v>
      </c>
    </row>
    <row r="16" spans="1:9" x14ac:dyDescent="0.2">
      <c r="A16" t="s">
        <v>102</v>
      </c>
      <c r="E16" s="86">
        <v>350000</v>
      </c>
    </row>
    <row r="17" spans="1:5" ht="15" x14ac:dyDescent="0.25">
      <c r="A17" s="84" t="s">
        <v>103</v>
      </c>
      <c r="D17" s="94"/>
      <c r="E17" s="111">
        <v>10000</v>
      </c>
    </row>
    <row r="18" spans="1:5" ht="15" x14ac:dyDescent="0.25">
      <c r="A18" s="93" t="s">
        <v>104</v>
      </c>
      <c r="D18" s="94"/>
      <c r="E18" s="111">
        <v>120000</v>
      </c>
    </row>
    <row r="20" spans="1:5" x14ac:dyDescent="0.2">
      <c r="A20" t="s">
        <v>105</v>
      </c>
      <c r="E20" s="86">
        <f>E9+E15+E16+E17+E18</f>
        <v>14403047.1</v>
      </c>
    </row>
  </sheetData>
  <customSheetViews>
    <customSheetView guid="{2C0D5DDD-7F35-48F8-9652-E0ED8409F51A}">
      <selection activeCell="C36" sqref="C36"/>
      <pageMargins left="0.7" right="0.7" top="0.78740157499999996" bottom="0.78740157499999996" header="0.3" footer="0.3"/>
      <pageSetup paperSize="9" orientation="landscape" r:id="rId1"/>
    </customSheetView>
    <customSheetView guid="{6E7F79E5-3943-4F5D-801C-99C4E9285F85}">
      <selection activeCell="E21" sqref="E21"/>
      <pageMargins left="0.7" right="0.7" top="0.78740157499999996" bottom="0.78740157499999996" header="0.3" footer="0.3"/>
      <pageSetup paperSize="9" orientation="landscape" r:id="rId2"/>
    </customSheetView>
    <customSheetView guid="{8AD5C3DE-2A79-4D8A-B167-227132033A66}" showPageBreaks="1">
      <selection activeCell="C36" sqref="C36"/>
      <pageMargins left="0.7" right="0.7" top="0.78740157499999996" bottom="0.78740157499999996" header="0.3" footer="0.3"/>
      <pageSetup paperSize="9" orientation="landscape" r:id="rId3"/>
    </customSheetView>
  </customSheetViews>
  <pageMargins left="0.7" right="0.7" top="0.78740157499999996" bottom="0.78740157499999996" header="0.3" footer="0.3"/>
  <pageSetup paperSize="9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BFC5-B296-410D-A5FB-640DFC733306}">
  <dimension ref="A1:E12"/>
  <sheetViews>
    <sheetView workbookViewId="0">
      <selection activeCell="C11" sqref="C11"/>
    </sheetView>
  </sheetViews>
  <sheetFormatPr defaultRowHeight="12.75" x14ac:dyDescent="0.2"/>
  <cols>
    <col min="1" max="1" width="13.85546875" bestFit="1" customWidth="1"/>
    <col min="2" max="3" width="19.5703125" style="86" bestFit="1" customWidth="1"/>
    <col min="5" max="5" width="9.140625" style="138"/>
  </cols>
  <sheetData>
    <row r="1" spans="1:5" ht="21" thickBot="1" x14ac:dyDescent="0.35">
      <c r="A1" s="126"/>
      <c r="B1" s="127" t="s">
        <v>120</v>
      </c>
      <c r="C1" s="128"/>
    </row>
    <row r="2" spans="1:5" ht="20.25" x14ac:dyDescent="0.3">
      <c r="A2" s="129"/>
      <c r="B2" s="130"/>
      <c r="C2" s="131"/>
    </row>
    <row r="3" spans="1:5" ht="20.25" x14ac:dyDescent="0.3">
      <c r="A3" s="129"/>
      <c r="B3" s="132" t="s">
        <v>71</v>
      </c>
      <c r="C3" s="133" t="s">
        <v>115</v>
      </c>
      <c r="E3" s="138" t="s">
        <v>121</v>
      </c>
    </row>
    <row r="4" spans="1:5" ht="20.25" x14ac:dyDescent="0.3">
      <c r="A4" s="134" t="s">
        <v>114</v>
      </c>
      <c r="B4" s="132">
        <v>1198548.71</v>
      </c>
      <c r="C4" s="133">
        <v>1138621.28</v>
      </c>
      <c r="E4" s="138">
        <v>2219</v>
      </c>
    </row>
    <row r="5" spans="1:5" ht="20.25" x14ac:dyDescent="0.3">
      <c r="A5" s="129"/>
      <c r="B5" s="130"/>
      <c r="C5" s="131"/>
    </row>
    <row r="6" spans="1:5" ht="20.25" x14ac:dyDescent="0.3">
      <c r="A6" s="134" t="s">
        <v>117</v>
      </c>
      <c r="B6" s="132">
        <v>2812595</v>
      </c>
      <c r="C6" s="133">
        <v>2671965</v>
      </c>
      <c r="E6" s="138">
        <v>3326</v>
      </c>
    </row>
    <row r="7" spans="1:5" ht="20.25" x14ac:dyDescent="0.3">
      <c r="A7" s="129"/>
      <c r="B7" s="130"/>
      <c r="C7" s="131"/>
    </row>
    <row r="8" spans="1:5" ht="20.25" x14ac:dyDescent="0.3">
      <c r="A8" s="134" t="s">
        <v>116</v>
      </c>
      <c r="B8" s="132">
        <v>3871848.3</v>
      </c>
      <c r="C8" s="133">
        <v>3677542.81</v>
      </c>
      <c r="E8" s="138">
        <v>2339</v>
      </c>
    </row>
    <row r="9" spans="1:5" ht="20.25" x14ac:dyDescent="0.3">
      <c r="A9" s="129"/>
      <c r="B9" s="130"/>
      <c r="C9" s="131"/>
    </row>
    <row r="10" spans="1:5" ht="20.25" x14ac:dyDescent="0.3">
      <c r="A10" s="134" t="s">
        <v>118</v>
      </c>
      <c r="B10" s="132">
        <v>1655826</v>
      </c>
      <c r="C10" s="133">
        <v>1655826</v>
      </c>
      <c r="E10" s="138">
        <v>6171</v>
      </c>
    </row>
    <row r="11" spans="1:5" ht="21" thickBot="1" x14ac:dyDescent="0.35">
      <c r="A11" s="129"/>
      <c r="B11" s="130"/>
      <c r="C11" s="131"/>
    </row>
    <row r="12" spans="1:5" ht="21" thickBot="1" x14ac:dyDescent="0.35">
      <c r="A12" s="135" t="s">
        <v>119</v>
      </c>
      <c r="B12" s="136">
        <f>B4+B6+B8+B10</f>
        <v>9538818.0099999998</v>
      </c>
      <c r="C12" s="137">
        <f>C4+C6+C8+C10</f>
        <v>9143955.0899999999</v>
      </c>
    </row>
  </sheetData>
  <customSheetViews>
    <customSheetView guid="{2C0D5DDD-7F35-48F8-9652-E0ED8409F51A}">
      <selection activeCell="C11" sqref="C11"/>
      <pageMargins left="0.7" right="0.7" top="0.78740157499999996" bottom="0.78740157499999996" header="0.3" footer="0.3"/>
      <pageSetup paperSize="9" orientation="portrait" r:id="rId1"/>
    </customSheetView>
    <customSheetView guid="{8AD5C3DE-2A79-4D8A-B167-227132033A66}" showPageBreaks="1">
      <selection activeCell="C11" sqref="C11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0E003B616D6E41B2C97D4B77AE89DB" ma:contentTypeVersion="13" ma:contentTypeDescription="Vytvoří nový dokument" ma:contentTypeScope="" ma:versionID="b5fa0f27bae7bed0f8f3b80483c10b05">
  <xsd:schema xmlns:xsd="http://www.w3.org/2001/XMLSchema" xmlns:xs="http://www.w3.org/2001/XMLSchema" xmlns:p="http://schemas.microsoft.com/office/2006/metadata/properties" xmlns:ns3="0dcf4c19-3d5b-47f5-ac69-5a6994caf104" xmlns:ns4="b445d45c-001b-4d51-b94a-a580857a3a30" targetNamespace="http://schemas.microsoft.com/office/2006/metadata/properties" ma:root="true" ma:fieldsID="b23ac8a731429fff123ffd796a8c32d7" ns3:_="" ns4:_="">
    <xsd:import namespace="0dcf4c19-3d5b-47f5-ac69-5a6994caf104"/>
    <xsd:import namespace="b445d45c-001b-4d51-b94a-a580857a3a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f4c19-3d5b-47f5-ac69-5a6994caf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5d45c-001b-4d51-b94a-a580857a3a3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B5753C-B2A9-4AF7-9287-EC97CDEB47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49B8ED-3104-452F-B31A-823E50084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f4c19-3d5b-47f5-ac69-5a6994caf104"/>
    <ds:schemaRef ds:uri="b445d45c-001b-4d51-b94a-a580857a3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130905-7765-4F64-9304-C5EE917DE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b445d45c-001b-4d51-b94a-a580857a3a30"/>
    <ds:schemaRef ds:uri="0dcf4c19-3d5b-47f5-ac69-5a6994caf10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2025</vt:lpstr>
      <vt:lpstr>List1</vt:lpstr>
      <vt:lpstr>RUD 2023</vt:lpstr>
      <vt:lpstr>ODHAD RUD 2024</vt:lpstr>
      <vt:lpstr>RUD 2025</vt:lpstr>
      <vt:lpstr>DOTACE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PC2</cp:lastModifiedBy>
  <cp:lastPrinted>2024-12-02T08:51:13Z</cp:lastPrinted>
  <dcterms:created xsi:type="dcterms:W3CDTF">1997-01-24T11:07:25Z</dcterms:created>
  <dcterms:modified xsi:type="dcterms:W3CDTF">2024-12-02T08:51:16Z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0x010100350E003B616D6E41B2C97D4B77AE89DB</vt:lpwstr>
  </property>
</Properties>
</file>